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PRIHODA'!$A$1:$H$54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<sst xmlns="http://schemas.openxmlformats.org/spreadsheetml/2006/main" count="551" uniqueCount="302">
  <si>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</si>
  <si>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</si>
  <si>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</si>
  <si>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</si>
  <si>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</si>
  <si>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</si>
  <si>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</si>
  <si>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</si>
  <si>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</si>
  <si>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</si>
  <si>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</si>
  <si>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</si>
  <si>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</si>
  <si>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</si>
  <si>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</si>
  <si>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</si>
  <si>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</si>
  <si>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</si>
  <si>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</si>
  <si>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</si>
  <si>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</si>
  <si>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</si>
  <si>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</si>
  <si>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</si>
  <si>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</si>
  <si>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</si>
  <si>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</si>
  <si>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</si>
  <si>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</si>
  <si>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</si>
  <si>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</si>
  <si>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</si>
  <si>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</si>
  <si>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</si>
  <si>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</si>
  <si>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</si>
  <si>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</si>
  <si>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</si>
  <si>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</si>
  <si>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</si>
  <si>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</si>
  <si>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</si>
  <si>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</si>
  <si>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</si>
  <si>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</si>
  <si>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r>
      <t>Opći prihodi i primici</t>
    </r>
    <r>
      <rPr>
        <sz val="10"/>
        <rFont val="Arial"/>
        <family val="2"/>
      </rPr>
      <t xml:space="preserve"> (od nadležnog proračuna, od imovine, od upravnih pristojbi i od kazni)</t>
    </r>
  </si>
  <si>
    <r>
      <t xml:space="preserve">Vlastiti prihodi </t>
    </r>
    <r>
      <rPr>
        <sz val="10"/>
        <rFont val="Arial"/>
        <family val="2"/>
      </rPr>
      <t>(od obavljanja poslova na tržištu koje mogu obavljati i drugi: iznajmlj.prostora, ugostit.usluge i dr.)</t>
    </r>
  </si>
  <si>
    <r>
      <t xml:space="preserve">Prihodi za posebne namjene </t>
    </r>
    <r>
      <rPr>
        <sz val="10"/>
        <rFont val="Arial"/>
        <family val="2"/>
      </rPr>
      <t>(korištenje po posebnim zakonima i propisima)</t>
    </r>
  </si>
  <si>
    <r>
      <t>Pomoći</t>
    </r>
    <r>
      <rPr>
        <sz val="10"/>
        <rFont val="Arial"/>
        <family val="2"/>
      </rPr>
      <t xml:space="preserve"> (prihodi iz nenadležnih proračuna, od inozemnih vlada, institucija EU i sl)</t>
    </r>
  </si>
  <si>
    <r>
      <t xml:space="preserve">Donacije </t>
    </r>
    <r>
      <rPr>
        <sz val="10"/>
        <rFont val="Arial"/>
        <family val="2"/>
      </rPr>
      <t>(prihodi od subjekata izvan općeg proračuna: fiz.osoba, trgovačkih društava, neprofitnih organizacija i sl)</t>
    </r>
  </si>
  <si>
    <r>
      <t xml:space="preserve">Prihodi od prodaje  nefinancijske imovine i nadoknade šteta s osnova osiguranja </t>
    </r>
    <r>
      <rPr>
        <sz val="10"/>
        <rFont val="Arial"/>
        <family val="2"/>
      </rPr>
      <t>(mogu se koristiti za kapitalne rashode i otplate kredita)</t>
    </r>
  </si>
  <si>
    <r>
      <t xml:space="preserve">Namjenski primici od zaduživanja </t>
    </r>
    <r>
      <rPr>
        <sz val="10"/>
        <rFont val="Arial"/>
        <family val="2"/>
      </rPr>
      <t>(od financ.imovine i zaduživanja, namjena je utvrđena posebnim ugovorom ili propisom)</t>
    </r>
  </si>
  <si>
    <t xml:space="preserve">Program: REDOVNA DJELATNOST </t>
  </si>
  <si>
    <t>Naziv aktivnosti- ADMINISTRACIJA I UPRAVLJANJE</t>
  </si>
  <si>
    <t>A 119001</t>
  </si>
  <si>
    <t>A 120001</t>
  </si>
  <si>
    <t xml:space="preserve">Program: PROGRAMSKA DJELATNOST </t>
  </si>
  <si>
    <t>Naziv aktivnosti: REDOVNI PROGRAMI</t>
  </si>
  <si>
    <t>A 120002</t>
  </si>
  <si>
    <t>Naziv aktivnosti: POSEBNI PROGRAMI</t>
  </si>
  <si>
    <t>Nak.trošk. osobama izvan radnog odnosa</t>
  </si>
  <si>
    <t>31111</t>
  </si>
  <si>
    <t>31212</t>
  </si>
  <si>
    <t>31213</t>
  </si>
  <si>
    <t>31215</t>
  </si>
  <si>
    <t>31216</t>
  </si>
  <si>
    <t>31321</t>
  </si>
  <si>
    <t>32111</t>
  </si>
  <si>
    <t>32113</t>
  </si>
  <si>
    <t>32115</t>
  </si>
  <si>
    <t>32121</t>
  </si>
  <si>
    <t>32131</t>
  </si>
  <si>
    <t>32211</t>
  </si>
  <si>
    <t>32212</t>
  </si>
  <si>
    <t>32214</t>
  </si>
  <si>
    <t>32219</t>
  </si>
  <si>
    <t>32222</t>
  </si>
  <si>
    <t>32231</t>
  </si>
  <si>
    <t>32234</t>
  </si>
  <si>
    <t>32243</t>
  </si>
  <si>
    <t>32244</t>
  </si>
  <si>
    <t>32311</t>
  </si>
  <si>
    <t>32312</t>
  </si>
  <si>
    <t>32313</t>
  </si>
  <si>
    <t>32319</t>
  </si>
  <si>
    <t>32322</t>
  </si>
  <si>
    <t>32323</t>
  </si>
  <si>
    <t>32329</t>
  </si>
  <si>
    <t>32341</t>
  </si>
  <si>
    <t>32342</t>
  </si>
  <si>
    <t>32349</t>
  </si>
  <si>
    <t>32352</t>
  </si>
  <si>
    <t>32372</t>
  </si>
  <si>
    <t>32377</t>
  </si>
  <si>
    <t>32379</t>
  </si>
  <si>
    <t>32381</t>
  </si>
  <si>
    <t>32411</t>
  </si>
  <si>
    <t>32921</t>
  </si>
  <si>
    <t>32922</t>
  </si>
  <si>
    <t>32923</t>
  </si>
  <si>
    <t>32931</t>
  </si>
  <si>
    <t>32942</t>
  </si>
  <si>
    <t>32953</t>
  </si>
  <si>
    <t>32955</t>
  </si>
  <si>
    <t>32959</t>
  </si>
  <si>
    <t>34311</t>
  </si>
  <si>
    <t>34312</t>
  </si>
  <si>
    <t>Plaće za zaposlene</t>
  </si>
  <si>
    <t>Nagrade</t>
  </si>
  <si>
    <t>Darovi</t>
  </si>
  <si>
    <t>Regres za godišnji odmor</t>
  </si>
  <si>
    <t>Nakn. za bolest, invalidnost i smrtni slučaj</t>
  </si>
  <si>
    <t>Doprinosi za obvezno zdrav. osiguranje</t>
  </si>
  <si>
    <t>Dnevnice za službeni put u zemlji</t>
  </si>
  <si>
    <t>Nakn. za smještaj na služb. putu u zemlji</t>
  </si>
  <si>
    <t>Nakn. za prijevoz na služb. putu u zemlji</t>
  </si>
  <si>
    <t>Naknade za prijevoz na posao i s posla</t>
  </si>
  <si>
    <t>Seminari, savjetovanja i simpoziji</t>
  </si>
  <si>
    <t>Uredski materijal</t>
  </si>
  <si>
    <t>Literatura</t>
  </si>
  <si>
    <t>Mat. i sredstva za čišćenje i održavanje</t>
  </si>
  <si>
    <t>Ostali mat. za potrebe redov. poslovanja</t>
  </si>
  <si>
    <t>Pomoćni i sanitetski materijal</t>
  </si>
  <si>
    <t>Električna energija</t>
  </si>
  <si>
    <t>Motorni benzin i dizel gorivo</t>
  </si>
  <si>
    <t>Mat. i dijel. za tek. i invest. održ. transp.sred.</t>
  </si>
  <si>
    <t>Ostali mat. i dijelovi za tek. i invest. održ.</t>
  </si>
  <si>
    <t>Usluge telefona, telefaksa</t>
  </si>
  <si>
    <t>Usluge interneta</t>
  </si>
  <si>
    <t>Poštarina (pisma, tiskanice i sl.)</t>
  </si>
  <si>
    <t>Ostale usluge za komunikaciju i prijevoz</t>
  </si>
  <si>
    <t>Usluge tek. i invest. održ.  prijevoznih sred.</t>
  </si>
  <si>
    <t>Ostale usluge tek. i invest. održavanja</t>
  </si>
  <si>
    <t>Opskrba vodom</t>
  </si>
  <si>
    <t>Iznošenje i odvoz smeća</t>
  </si>
  <si>
    <t>Ostale komunalne usluge</t>
  </si>
  <si>
    <t>Zakup. i najam. za građevinske objekte</t>
  </si>
  <si>
    <t>Ugovori o djelu</t>
  </si>
  <si>
    <t>Usluge agencija, studentskog servisa</t>
  </si>
  <si>
    <t>Ostale intelektualne usluge</t>
  </si>
  <si>
    <t>Usluge ažuriranja računalnih baza</t>
  </si>
  <si>
    <t>Naknade troškova službenog puta</t>
  </si>
  <si>
    <t>Premije osiguranja prijev. sredstava</t>
  </si>
  <si>
    <t>Premije osiguranja ostale imovine</t>
  </si>
  <si>
    <t>Premije osiguranja zaposlenih</t>
  </si>
  <si>
    <t>Reprezentacija</t>
  </si>
  <si>
    <t>Međunarodne članarine</t>
  </si>
  <si>
    <t>Javnobilježničke pristojbe</t>
  </si>
  <si>
    <t>Ostale pristojbe i naknade</t>
  </si>
  <si>
    <t>Usluge banaka</t>
  </si>
  <si>
    <t>Usluge platnog prometa</t>
  </si>
  <si>
    <t>32251</t>
  </si>
  <si>
    <t>Sitni inventar</t>
  </si>
  <si>
    <t>32314</t>
  </si>
  <si>
    <t>Rent-a-car i taxi prijevoz</t>
  </si>
  <si>
    <t>32347</t>
  </si>
  <si>
    <t>Pričuva</t>
  </si>
  <si>
    <t>32361</t>
  </si>
  <si>
    <t>Obv. i preven. zdrav. pregledi zaposlenika</t>
  </si>
  <si>
    <t>32373</t>
  </si>
  <si>
    <t>Usluge odvjetnika i pravnog savjetovanja</t>
  </si>
  <si>
    <t>32394</t>
  </si>
  <si>
    <t>Usluge pri registraciji prijevoznih sredstava</t>
  </si>
  <si>
    <t>32941</t>
  </si>
  <si>
    <t>Tuzemne članarine</t>
  </si>
  <si>
    <t>32991</t>
  </si>
  <si>
    <t>32999</t>
  </si>
  <si>
    <t>Rashodi protokola (vijenci, cvijeće i slično)</t>
  </si>
  <si>
    <t>34349</t>
  </si>
  <si>
    <t>Ostali nespomenuti financijski rashodi</t>
  </si>
  <si>
    <t>32229</t>
  </si>
  <si>
    <t>Ostali materijal i sirovine</t>
  </si>
  <si>
    <t>32396</t>
  </si>
  <si>
    <t>Usluge čuvanja imovine i osoba</t>
  </si>
  <si>
    <t>32399</t>
  </si>
  <si>
    <t>Ostale nespomenute usluge</t>
  </si>
  <si>
    <t>32331</t>
  </si>
  <si>
    <t>Elektronski mediji</t>
  </si>
  <si>
    <t>32332</t>
  </si>
  <si>
    <t>Tisak</t>
  </si>
  <si>
    <t>32334</t>
  </si>
  <si>
    <t>Promidžbeni materijali</t>
  </si>
  <si>
    <t>32339</t>
  </si>
  <si>
    <t>Ostale usluge promidžbe i informiranja</t>
  </si>
  <si>
    <t>32353</t>
  </si>
  <si>
    <t xml:space="preserve">Zakupnine i najamnine za opremu </t>
  </si>
  <si>
    <t>32371</t>
  </si>
  <si>
    <t>Autorski honorari</t>
  </si>
  <si>
    <t>32391</t>
  </si>
  <si>
    <t>Grafičke i tiskarske usluge,  i slično</t>
  </si>
  <si>
    <t>32951</t>
  </si>
  <si>
    <t>Upravne i administrativne pristojbe</t>
  </si>
  <si>
    <t>ukupno 55</t>
  </si>
  <si>
    <t>32333</t>
  </si>
  <si>
    <t>Izložbeni prostor na sajmu</t>
  </si>
  <si>
    <t>32359</t>
  </si>
  <si>
    <t>Ostale zakupnine i najamnine</t>
  </si>
  <si>
    <t>32395</t>
  </si>
  <si>
    <t>Usluge čišćenja,pranja i slično</t>
  </si>
  <si>
    <t>Ostali materijal za potrebe red.poslovanja</t>
  </si>
  <si>
    <t>PROJEKCIJA PLANA ZA 2023.</t>
  </si>
  <si>
    <t>PROJEKCIJA PLANA ZA 2024.</t>
  </si>
  <si>
    <t>31214</t>
  </si>
  <si>
    <t>Otpremnine</t>
  </si>
  <si>
    <t>A 120006</t>
  </si>
  <si>
    <t>Naziv aktivnosti: ZIMSKI FESTIVAL</t>
  </si>
  <si>
    <t>Ostali materijal za potrebe red. poslovanja</t>
  </si>
  <si>
    <t>Rshodi za usluge</t>
  </si>
  <si>
    <t>Naknade troš.osobama izvan rad.odnosa</t>
  </si>
  <si>
    <t>32216</t>
  </si>
  <si>
    <t>Materijal i higijenske potrebe</t>
  </si>
  <si>
    <t>32233</t>
  </si>
  <si>
    <t>Plin</t>
  </si>
  <si>
    <t>32242</t>
  </si>
  <si>
    <t>Materijal i dij.tekućeg i investic.održavanja</t>
  </si>
  <si>
    <t>32343</t>
  </si>
  <si>
    <t>Deratizacija i dezinsekcija</t>
  </si>
  <si>
    <t>32392</t>
  </si>
  <si>
    <t>Film i izrada fotografija</t>
  </si>
  <si>
    <t>34321</t>
  </si>
  <si>
    <t>Negativne tečajne razlik</t>
  </si>
  <si>
    <t>34333</t>
  </si>
  <si>
    <t>Zatezne kamate iz poslovnih odnosa</t>
  </si>
  <si>
    <t>Usluge tek. i invest. održ.postroj.i opreme</t>
  </si>
  <si>
    <t>Ostali materijal za potrebe redovnog posl.</t>
  </si>
  <si>
    <t>32321</t>
  </si>
  <si>
    <t>Usluge tekućeg i invest.održavanja građevinskih objekata</t>
  </si>
  <si>
    <t>32119</t>
  </si>
  <si>
    <t>Ostali rashodi na službenom putovanju</t>
  </si>
  <si>
    <t>32369</t>
  </si>
  <si>
    <t>Ostale zdravstvene usluge</t>
  </si>
  <si>
    <t>A 120011</t>
  </si>
  <si>
    <t>Synergy EU</t>
  </si>
  <si>
    <t>Dnevnice za službeni put u inozemstvo</t>
  </si>
  <si>
    <t>Naknade za smještaj na služb.putu</t>
  </si>
  <si>
    <t>Naknade za prijevoz za služ.putovanju</t>
  </si>
  <si>
    <t>Zakupnine i najamnine za opremu</t>
  </si>
  <si>
    <t>Grafičke i tiskarske usluge</t>
  </si>
  <si>
    <t>PRORAČUNSKI KORISNIK:JUK Dubrovačke ljetne igre</t>
  </si>
  <si>
    <t>Ukupno prihodi i primici za 2024.</t>
  </si>
  <si>
    <t>Ukupno prihodi i primici za 2023.</t>
  </si>
  <si>
    <t>Plaće za redovan rad</t>
  </si>
  <si>
    <t>Doprinosi za obvezno zdravstveno osig.</t>
  </si>
  <si>
    <t>Višak</t>
  </si>
  <si>
    <t>Novč. nakn. zbog nezap. osoba s inval.</t>
  </si>
  <si>
    <t>Mat i dijel. za tek.i inv.održ.postr.i opreme</t>
  </si>
  <si>
    <t>Ostali mat. i dij.za tekuće i inv.održavanje</t>
  </si>
  <si>
    <t>A 120008</t>
  </si>
  <si>
    <t>Naziv aktivnosti: PORT OF DREAMERS</t>
  </si>
  <si>
    <t xml:space="preserve">Ostale usluge promidžbe i informiranja </t>
  </si>
  <si>
    <t>32374</t>
  </si>
  <si>
    <t>Revizorske usluge</t>
  </si>
  <si>
    <t>Grafičke i tisk.usl.,usl.kopiranja i sl.</t>
  </si>
  <si>
    <t>Sitni minventar</t>
  </si>
  <si>
    <t>Zakupnine i najamnine za građev.objekte</t>
  </si>
  <si>
    <t>Ostale zdravstvene i veterinarske usl.</t>
  </si>
  <si>
    <t>Usluge agencija,student.servisa</t>
  </si>
  <si>
    <t>Ostali rashodi za službena putovanja</t>
  </si>
  <si>
    <t>Usluge čišćenja, pranja i sl.</t>
  </si>
  <si>
    <t>38</t>
  </si>
  <si>
    <t>Ostali rashodi</t>
  </si>
  <si>
    <t>383</t>
  </si>
  <si>
    <t>Kazne, penali i naknade štete</t>
  </si>
  <si>
    <t>38351</t>
  </si>
  <si>
    <t>Ostale kazne</t>
  </si>
  <si>
    <t>Materijal za higijenske potrebe i njegu</t>
  </si>
  <si>
    <t>Promidžbeni materijal</t>
  </si>
  <si>
    <t>Naknade za prijevoz na služb.putu</t>
  </si>
  <si>
    <t>Ostali rashodi za služb.putovanja</t>
  </si>
  <si>
    <t xml:space="preserve">Ostale zdravstvene i veterinarske usl. </t>
  </si>
  <si>
    <t>Bonus za uspješan rad</t>
  </si>
  <si>
    <t>Ostale zdravstvene i veterinarske usluge</t>
  </si>
  <si>
    <t>Rashodi protokola (vijenci,cvijeće i sl.)</t>
  </si>
  <si>
    <t>Uzložbeni prostor na sajmu</t>
  </si>
  <si>
    <t>Graf.i tisk.usluge, usl.kopiranja i uvez.isl.</t>
  </si>
  <si>
    <t xml:space="preserve">Usluge čišćenja, pranja i sl. </t>
  </si>
  <si>
    <t>32225</t>
  </si>
  <si>
    <t>Roba</t>
  </si>
  <si>
    <t>32376</t>
  </si>
  <si>
    <t>Usluge vještačenja</t>
  </si>
  <si>
    <t>Najam opreme</t>
  </si>
  <si>
    <t>34331</t>
  </si>
  <si>
    <t>Zatezne kamate za poreze</t>
  </si>
  <si>
    <t>34332</t>
  </si>
  <si>
    <t>Zatezne kamate na doprinose</t>
  </si>
  <si>
    <t>Računala i računalna oprema</t>
  </si>
  <si>
    <t>Uredski namještaj</t>
  </si>
  <si>
    <t>Ostala uredska oprema</t>
  </si>
  <si>
    <t>Telefoni i ostali komunik.uređaji</t>
  </si>
  <si>
    <t>Glazbeni instrumenti i oprema</t>
  </si>
  <si>
    <t>Uređaji</t>
  </si>
  <si>
    <t>Oprema</t>
  </si>
  <si>
    <t>Ostala umjetnička djela</t>
  </si>
  <si>
    <t>2021.</t>
  </si>
  <si>
    <t>Rebalans II 2021.</t>
  </si>
  <si>
    <t>VIŠAK IZ 2020.</t>
  </si>
  <si>
    <t>REBALANS II   USTANOVE JUK DUBROVAČKE LJETNE IGRE                                                                                                                       ZA 2021. GODINU</t>
  </si>
  <si>
    <t xml:space="preserve"> Ukupno prihodi i primici za 2021.</t>
  </si>
  <si>
    <t>38119</t>
  </si>
  <si>
    <t>Ostale tekuće donacije</t>
  </si>
  <si>
    <t>REBALANS II 2021.</t>
  </si>
  <si>
    <t>PLAN PRIHODA I PRIMITAKA - REBALANS II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</si>
</sst>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.00\ &quot;kn&quot;"/>
    <numFmt numFmtId="180" formatCode="0.0"/>
    <numFmt numFmtId="181" formatCode="0.0%"/>
    <numFmt numFmtId="182" formatCode="_-* #,##0.0_-;\-* #,##0.0_-;_-* &quot;-&quot;??_-;_-@_-"/>
    <numFmt numFmtId="183" formatCode="_-* #,##0_-;\-* #,##0_-;_-* &quot;-&quot;??_-;_-@_-"/>
    <numFmt numFmtId="184" formatCode="0.000"/>
    <numFmt numFmtId="185" formatCode="0.0000"/>
    <numFmt numFmtId="186" formatCode="_-* #,##0.000_-;\-* #,##0.000_-;_-* &quot;-&quot;??_-;_-@_-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.75"/>
      <color rgb="FF000000"/>
      <name val="Arial"/>
      <family val="2"/>
    </font>
    <font>
      <b/>
      <sz val="9.75"/>
      <color rgb="FF00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0" fillId="42" borderId="6" applyNumberFormat="0" applyAlignment="0" applyProtection="0"/>
    <xf numFmtId="0" fontId="15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5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5" fillId="0" borderId="0" applyNumberFormat="0" applyFill="0" applyBorder="0" applyAlignment="0" applyProtection="0"/>
  </cellStyleXfs>
  <cellXfs count="262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30" xfId="0" applyNumberFormat="1" applyFont="1" applyBorder="1" applyAlignment="1">
      <alignment horizontal="right" wrapText="1"/>
    </xf>
    <xf numFmtId="1" fontId="21" fillId="0" borderId="30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40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41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41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/>
    </xf>
    <xf numFmtId="1" fontId="22" fillId="47" borderId="43" xfId="0" applyNumberFormat="1" applyFont="1" applyFill="1" applyBorder="1" applyAlignment="1">
      <alignment horizontal="left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/>
      <protection/>
    </xf>
    <xf numFmtId="0" fontId="25" fillId="0" borderId="44" xfId="0" applyNumberFormat="1" applyFont="1" applyFill="1" applyBorder="1" applyAlignment="1" applyProtection="1">
      <alignment horizontal="center"/>
      <protection/>
    </xf>
    <xf numFmtId="0" fontId="27" fillId="0" borderId="22" xfId="0" applyNumberFormat="1" applyFont="1" applyFill="1" applyBorder="1" applyAlignment="1" applyProtection="1">
      <alignment horizontal="center"/>
      <protection/>
    </xf>
    <xf numFmtId="0" fontId="25" fillId="0" borderId="22" xfId="0" applyNumberFormat="1" applyFont="1" applyFill="1" applyBorder="1" applyAlignment="1" applyProtection="1">
      <alignment wrapText="1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 horizontal="center" vertical="center"/>
      <protection/>
    </xf>
    <xf numFmtId="0" fontId="27" fillId="0" borderId="22" xfId="0" applyNumberFormat="1" applyFont="1" applyFill="1" applyBorder="1" applyAlignment="1" applyProtection="1">
      <alignment wrapText="1"/>
      <protection/>
    </xf>
    <xf numFmtId="0" fontId="27" fillId="0" borderId="22" xfId="0" applyNumberFormat="1" applyFont="1" applyFill="1" applyBorder="1" applyAlignment="1" applyProtection="1">
      <alignment horizontal="left"/>
      <protection/>
    </xf>
    <xf numFmtId="0" fontId="39" fillId="0" borderId="22" xfId="0" applyNumberFormat="1" applyFont="1" applyFill="1" applyBorder="1" applyAlignment="1" applyProtection="1">
      <alignment wrapText="1"/>
      <protection/>
    </xf>
    <xf numFmtId="49" fontId="61" fillId="48" borderId="45" xfId="0" applyNumberFormat="1" applyFont="1" applyFill="1" applyBorder="1" applyAlignment="1" applyProtection="1">
      <alignment horizontal="left" vertical="center" wrapText="1" readingOrder="1"/>
      <protection/>
    </xf>
    <xf numFmtId="49" fontId="61" fillId="48" borderId="0" xfId="0" applyNumberFormat="1" applyFont="1" applyFill="1" applyBorder="1" applyAlignment="1" applyProtection="1">
      <alignment horizontal="left" vertical="center" wrapText="1" readingOrder="1"/>
      <protection/>
    </xf>
    <xf numFmtId="4" fontId="61" fillId="48" borderId="46" xfId="0" applyNumberFormat="1" applyFont="1" applyFill="1" applyBorder="1" applyAlignment="1" applyProtection="1">
      <alignment horizontal="right" vertical="center" wrapText="1" readingOrder="1"/>
      <protection/>
    </xf>
    <xf numFmtId="4" fontId="61" fillId="48" borderId="0" xfId="0" applyNumberFormat="1" applyFont="1" applyFill="1" applyBorder="1" applyAlignment="1" applyProtection="1">
      <alignment horizontal="right" vertical="center" wrapText="1" readingOrder="1"/>
      <protection/>
    </xf>
    <xf numFmtId="4" fontId="61" fillId="48" borderId="47" xfId="0" applyNumberFormat="1" applyFont="1" applyFill="1" applyBorder="1" applyAlignment="1" applyProtection="1">
      <alignment horizontal="right" vertical="center" wrapText="1" readingOrder="1"/>
      <protection/>
    </xf>
    <xf numFmtId="4" fontId="61" fillId="48" borderId="22" xfId="0" applyNumberFormat="1" applyFont="1" applyFill="1" applyBorder="1" applyAlignment="1" applyProtection="1">
      <alignment horizontal="right" vertical="center" wrapText="1" readingOrder="1"/>
      <protection/>
    </xf>
    <xf numFmtId="49" fontId="61" fillId="48" borderId="48" xfId="0" applyNumberFormat="1" applyFont="1" applyFill="1" applyBorder="1" applyAlignment="1" applyProtection="1">
      <alignment horizontal="left" vertical="center" wrapText="1" readingOrder="1"/>
      <protection/>
    </xf>
    <xf numFmtId="49" fontId="61" fillId="48" borderId="22" xfId="0" applyNumberFormat="1" applyFont="1" applyFill="1" applyBorder="1" applyAlignment="1" applyProtection="1">
      <alignment horizontal="left" vertical="center" wrapText="1" readingOrder="1"/>
      <protection/>
    </xf>
    <xf numFmtId="4" fontId="61" fillId="48" borderId="40" xfId="0" applyNumberFormat="1" applyFont="1" applyFill="1" applyBorder="1" applyAlignment="1" applyProtection="1">
      <alignment horizontal="right" vertical="center" wrapText="1" readingOrder="1"/>
      <protection/>
    </xf>
    <xf numFmtId="4" fontId="25" fillId="0" borderId="22" xfId="0" applyNumberFormat="1" applyFont="1" applyFill="1" applyBorder="1" applyAlignment="1" applyProtection="1">
      <alignment/>
      <protection/>
    </xf>
    <xf numFmtId="2" fontId="25" fillId="0" borderId="22" xfId="0" applyNumberFormat="1" applyFont="1" applyFill="1" applyBorder="1" applyAlignment="1" applyProtection="1">
      <alignment/>
      <protection/>
    </xf>
    <xf numFmtId="4" fontId="27" fillId="0" borderId="22" xfId="0" applyNumberFormat="1" applyFont="1" applyFill="1" applyBorder="1" applyAlignment="1" applyProtection="1">
      <alignment/>
      <protection/>
    </xf>
    <xf numFmtId="2" fontId="27" fillId="0" borderId="22" xfId="0" applyNumberFormat="1" applyFont="1" applyFill="1" applyBorder="1" applyAlignment="1" applyProtection="1">
      <alignment/>
      <protection/>
    </xf>
    <xf numFmtId="2" fontId="61" fillId="48" borderId="46" xfId="0" applyNumberFormat="1" applyFont="1" applyFill="1" applyBorder="1" applyAlignment="1" applyProtection="1">
      <alignment horizontal="right" vertical="center" wrapText="1" readingOrder="1"/>
      <protection/>
    </xf>
    <xf numFmtId="4" fontId="61" fillId="48" borderId="49" xfId="0" applyNumberFormat="1" applyFont="1" applyFill="1" applyBorder="1" applyAlignment="1" applyProtection="1">
      <alignment horizontal="right" vertical="center" wrapText="1" readingOrder="1"/>
      <protection/>
    </xf>
    <xf numFmtId="4" fontId="61" fillId="48" borderId="46" xfId="0" applyNumberFormat="1" applyFont="1" applyFill="1" applyBorder="1" applyAlignment="1" applyProtection="1">
      <alignment horizontal="right" wrapText="1" readingOrder="1"/>
      <protection/>
    </xf>
    <xf numFmtId="4" fontId="61" fillId="48" borderId="22" xfId="0" applyNumberFormat="1" applyFont="1" applyFill="1" applyBorder="1" applyAlignment="1" applyProtection="1">
      <alignment horizontal="right" wrapText="1" readingOrder="1"/>
      <protection/>
    </xf>
    <xf numFmtId="4" fontId="61" fillId="48" borderId="50" xfId="0" applyNumberFormat="1" applyFont="1" applyFill="1" applyBorder="1" applyAlignment="1" applyProtection="1">
      <alignment horizontal="right" vertical="center" wrapText="1" readingOrder="1"/>
      <protection/>
    </xf>
    <xf numFmtId="0" fontId="25" fillId="0" borderId="40" xfId="0" applyNumberFormat="1" applyFont="1" applyFill="1" applyBorder="1" applyAlignment="1" applyProtection="1">
      <alignment/>
      <protection/>
    </xf>
    <xf numFmtId="4" fontId="25" fillId="0" borderId="40" xfId="0" applyNumberFormat="1" applyFont="1" applyFill="1" applyBorder="1" applyAlignment="1" applyProtection="1">
      <alignment/>
      <protection/>
    </xf>
    <xf numFmtId="2" fontId="25" fillId="0" borderId="40" xfId="0" applyNumberFormat="1" applyFont="1" applyFill="1" applyBorder="1" applyAlignment="1" applyProtection="1">
      <alignment/>
      <protection/>
    </xf>
    <xf numFmtId="0" fontId="25" fillId="49" borderId="22" xfId="0" applyNumberFormat="1" applyFont="1" applyFill="1" applyBorder="1" applyAlignment="1" applyProtection="1">
      <alignment horizontal="left"/>
      <protection/>
    </xf>
    <xf numFmtId="0" fontId="25" fillId="50" borderId="22" xfId="0" applyNumberFormat="1" applyFont="1" applyFill="1" applyBorder="1" applyAlignment="1" applyProtection="1">
      <alignment horizontal="center"/>
      <protection/>
    </xf>
    <xf numFmtId="2" fontId="25" fillId="49" borderId="22" xfId="0" applyNumberFormat="1" applyFont="1" applyFill="1" applyBorder="1" applyAlignment="1" applyProtection="1">
      <alignment/>
      <protection/>
    </xf>
    <xf numFmtId="2" fontId="61" fillId="49" borderId="46" xfId="0" applyNumberFormat="1" applyFont="1" applyFill="1" applyBorder="1" applyAlignment="1" applyProtection="1">
      <alignment horizontal="right" vertical="center" wrapText="1" readingOrder="1"/>
      <protection/>
    </xf>
    <xf numFmtId="2" fontId="25" fillId="49" borderId="44" xfId="0" applyNumberFormat="1" applyFont="1" applyFill="1" applyBorder="1" applyAlignment="1" applyProtection="1">
      <alignment/>
      <protection/>
    </xf>
    <xf numFmtId="4" fontId="61" fillId="49" borderId="46" xfId="0" applyNumberFormat="1" applyFont="1" applyFill="1" applyBorder="1" applyAlignment="1" applyProtection="1">
      <alignment horizontal="right" vertical="center" wrapText="1" readingOrder="1"/>
      <protection/>
    </xf>
    <xf numFmtId="2" fontId="61" fillId="49" borderId="22" xfId="0" applyNumberFormat="1" applyFont="1" applyFill="1" applyBorder="1" applyAlignment="1" applyProtection="1">
      <alignment horizontal="right" vertical="center" wrapText="1" readingOrder="1"/>
      <protection/>
    </xf>
    <xf numFmtId="165" fontId="27" fillId="0" borderId="22" xfId="60" applyFont="1" applyFill="1" applyBorder="1" applyAlignment="1" applyProtection="1">
      <alignment/>
      <protection/>
    </xf>
    <xf numFmtId="165" fontId="27" fillId="0" borderId="22" xfId="60" applyFont="1" applyFill="1" applyBorder="1" applyAlignment="1" applyProtection="1">
      <alignment horizontal="right"/>
      <protection/>
    </xf>
    <xf numFmtId="165" fontId="25" fillId="49" borderId="44" xfId="60" applyFont="1" applyFill="1" applyBorder="1" applyAlignment="1" applyProtection="1">
      <alignment horizontal="right"/>
      <protection/>
    </xf>
    <xf numFmtId="165" fontId="25" fillId="0" borderId="22" xfId="60" applyFont="1" applyFill="1" applyBorder="1" applyAlignment="1" applyProtection="1">
      <alignment/>
      <protection/>
    </xf>
    <xf numFmtId="49" fontId="61" fillId="48" borderId="22" xfId="0" applyNumberFormat="1" applyFont="1" applyFill="1" applyBorder="1" applyAlignment="1" applyProtection="1">
      <alignment horizontal="left" wrapText="1" readingOrder="1"/>
      <protection/>
    </xf>
    <xf numFmtId="4" fontId="61" fillId="49" borderId="0" xfId="0" applyNumberFormat="1" applyFont="1" applyFill="1" applyBorder="1" applyAlignment="1" applyProtection="1">
      <alignment horizontal="right" vertical="center" wrapText="1" readingOrder="1"/>
      <protection/>
    </xf>
    <xf numFmtId="49" fontId="61" fillId="48" borderId="45" xfId="0" applyNumberFormat="1" applyFont="1" applyFill="1" applyBorder="1" applyAlignment="1" applyProtection="1">
      <alignment horizontal="left" wrapText="1" readingOrder="1"/>
      <protection/>
    </xf>
    <xf numFmtId="165" fontId="25" fillId="49" borderId="22" xfId="60" applyFont="1" applyFill="1" applyBorder="1" applyAlignment="1" applyProtection="1">
      <alignment/>
      <protection/>
    </xf>
    <xf numFmtId="4" fontId="61" fillId="49" borderId="47" xfId="0" applyNumberFormat="1" applyFont="1" applyFill="1" applyBorder="1" applyAlignment="1" applyProtection="1">
      <alignment horizontal="right" vertical="center" wrapText="1" readingOrder="1"/>
      <protection/>
    </xf>
    <xf numFmtId="4" fontId="61" fillId="49" borderId="22" xfId="0" applyNumberFormat="1" applyFont="1" applyFill="1" applyBorder="1" applyAlignment="1" applyProtection="1">
      <alignment horizontal="right" vertical="center" wrapText="1" readingOrder="1"/>
      <protection/>
    </xf>
    <xf numFmtId="165" fontId="25" fillId="0" borderId="51" xfId="60" applyFont="1" applyFill="1" applyBorder="1" applyAlignment="1" applyProtection="1">
      <alignment/>
      <protection/>
    </xf>
    <xf numFmtId="0" fontId="25" fillId="49" borderId="22" xfId="0" applyNumberFormat="1" applyFont="1" applyFill="1" applyBorder="1" applyAlignment="1" applyProtection="1">
      <alignment/>
      <protection/>
    </xf>
    <xf numFmtId="2" fontId="25" fillId="49" borderId="40" xfId="0" applyNumberFormat="1" applyFont="1" applyFill="1" applyBorder="1" applyAlignment="1" applyProtection="1">
      <alignment/>
      <protection/>
    </xf>
    <xf numFmtId="165" fontId="61" fillId="48" borderId="50" xfId="60" applyFont="1" applyFill="1" applyBorder="1" applyAlignment="1" applyProtection="1">
      <alignment horizontal="right" vertical="center" wrapText="1" readingOrder="1"/>
      <protection/>
    </xf>
    <xf numFmtId="4" fontId="61" fillId="49" borderId="50" xfId="0" applyNumberFormat="1" applyFont="1" applyFill="1" applyBorder="1" applyAlignment="1" applyProtection="1">
      <alignment horizontal="right" vertical="center" wrapText="1" readingOrder="1"/>
      <protection/>
    </xf>
    <xf numFmtId="0" fontId="25" fillId="49" borderId="40" xfId="0" applyNumberFormat="1" applyFont="1" applyFill="1" applyBorder="1" applyAlignment="1" applyProtection="1">
      <alignment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2" fontId="61" fillId="49" borderId="47" xfId="0" applyNumberFormat="1" applyFont="1" applyFill="1" applyBorder="1" applyAlignment="1" applyProtection="1">
      <alignment horizontal="right" vertical="center" wrapText="1" readingOrder="1"/>
      <protection/>
    </xf>
    <xf numFmtId="0" fontId="25" fillId="49" borderId="44" xfId="0" applyNumberFormat="1" applyFont="1" applyFill="1" applyBorder="1" applyAlignment="1" applyProtection="1">
      <alignment/>
      <protection/>
    </xf>
    <xf numFmtId="49" fontId="61" fillId="50" borderId="22" xfId="0" applyNumberFormat="1" applyFont="1" applyFill="1" applyBorder="1" applyAlignment="1" applyProtection="1">
      <alignment horizontal="left" vertical="center" wrapText="1" readingOrder="1"/>
      <protection/>
    </xf>
    <xf numFmtId="0" fontId="25" fillId="50" borderId="22" xfId="0" applyNumberFormat="1" applyFont="1" applyFill="1" applyBorder="1" applyAlignment="1" applyProtection="1">
      <alignment wrapText="1"/>
      <protection/>
    </xf>
    <xf numFmtId="4" fontId="25" fillId="50" borderId="22" xfId="0" applyNumberFormat="1" applyFont="1" applyFill="1" applyBorder="1" applyAlignment="1" applyProtection="1">
      <alignment/>
      <protection/>
    </xf>
    <xf numFmtId="4" fontId="61" fillId="50" borderId="22" xfId="0" applyNumberFormat="1" applyFont="1" applyFill="1" applyBorder="1" applyAlignment="1" applyProtection="1">
      <alignment horizontal="right" vertical="center" wrapText="1" readingOrder="1"/>
      <protection/>
    </xf>
    <xf numFmtId="2" fontId="61" fillId="50" borderId="22" xfId="0" applyNumberFormat="1" applyFont="1" applyFill="1" applyBorder="1" applyAlignment="1" applyProtection="1">
      <alignment horizontal="right" vertical="center" wrapText="1" readingOrder="1"/>
      <protection/>
    </xf>
    <xf numFmtId="0" fontId="25" fillId="50" borderId="22" xfId="0" applyNumberFormat="1" applyFont="1" applyFill="1" applyBorder="1" applyAlignment="1" applyProtection="1">
      <alignment/>
      <protection/>
    </xf>
    <xf numFmtId="2" fontId="27" fillId="49" borderId="22" xfId="0" applyNumberFormat="1" applyFont="1" applyFill="1" applyBorder="1" applyAlignment="1" applyProtection="1">
      <alignment/>
      <protection/>
    </xf>
    <xf numFmtId="0" fontId="27" fillId="49" borderId="22" xfId="0" applyNumberFormat="1" applyFont="1" applyFill="1" applyBorder="1" applyAlignment="1" applyProtection="1">
      <alignment/>
      <protection/>
    </xf>
    <xf numFmtId="4" fontId="25" fillId="49" borderId="22" xfId="0" applyNumberFormat="1" applyFont="1" applyFill="1" applyBorder="1" applyAlignment="1" applyProtection="1">
      <alignment/>
      <protection/>
    </xf>
    <xf numFmtId="4" fontId="61" fillId="49" borderId="49" xfId="0" applyNumberFormat="1" applyFont="1" applyFill="1" applyBorder="1" applyAlignment="1" applyProtection="1">
      <alignment horizontal="right" vertical="center" wrapText="1" readingOrder="1"/>
      <protection/>
    </xf>
    <xf numFmtId="0" fontId="25" fillId="49" borderId="49" xfId="0" applyNumberFormat="1" applyFont="1" applyFill="1" applyBorder="1" applyAlignment="1" applyProtection="1">
      <alignment/>
      <protection/>
    </xf>
    <xf numFmtId="4" fontId="25" fillId="49" borderId="49" xfId="0" applyNumberFormat="1" applyFont="1" applyFill="1" applyBorder="1" applyAlignment="1" applyProtection="1">
      <alignment/>
      <protection/>
    </xf>
    <xf numFmtId="2" fontId="25" fillId="49" borderId="49" xfId="0" applyNumberFormat="1" applyFont="1" applyFill="1" applyBorder="1" applyAlignment="1" applyProtection="1">
      <alignment/>
      <protection/>
    </xf>
    <xf numFmtId="165" fontId="25" fillId="0" borderId="22" xfId="0" applyNumberFormat="1" applyFont="1" applyFill="1" applyBorder="1" applyAlignment="1" applyProtection="1">
      <alignment/>
      <protection/>
    </xf>
    <xf numFmtId="165" fontId="25" fillId="0" borderId="40" xfId="60" applyFont="1" applyFill="1" applyBorder="1" applyAlignment="1" applyProtection="1">
      <alignment/>
      <protection/>
    </xf>
    <xf numFmtId="43" fontId="27" fillId="0" borderId="22" xfId="0" applyNumberFormat="1" applyFont="1" applyFill="1" applyBorder="1" applyAlignment="1" applyProtection="1">
      <alignment/>
      <protection/>
    </xf>
    <xf numFmtId="43" fontId="27" fillId="0" borderId="22" xfId="0" applyNumberFormat="1" applyFont="1" applyFill="1" applyBorder="1" applyAlignment="1" applyProtection="1">
      <alignment horizontal="right"/>
      <protection/>
    </xf>
    <xf numFmtId="165" fontId="27" fillId="0" borderId="22" xfId="0" applyNumberFormat="1" applyFont="1" applyFill="1" applyBorder="1" applyAlignment="1" applyProtection="1">
      <alignment/>
      <protection/>
    </xf>
    <xf numFmtId="165" fontId="61" fillId="48" borderId="46" xfId="60" applyFont="1" applyFill="1" applyBorder="1" applyAlignment="1" applyProtection="1">
      <alignment horizontal="right" vertical="center" wrapText="1" readingOrder="1"/>
      <protection/>
    </xf>
    <xf numFmtId="165" fontId="61" fillId="49" borderId="46" xfId="60" applyFont="1" applyFill="1" applyBorder="1" applyAlignment="1" applyProtection="1">
      <alignment horizontal="right" vertical="center" wrapText="1" readingOrder="1"/>
      <protection/>
    </xf>
    <xf numFmtId="165" fontId="61" fillId="48" borderId="22" xfId="60" applyFont="1" applyFill="1" applyBorder="1" applyAlignment="1" applyProtection="1">
      <alignment horizontal="right" vertical="center" wrapText="1" readingOrder="1"/>
      <protection/>
    </xf>
    <xf numFmtId="165" fontId="61" fillId="49" borderId="22" xfId="60" applyFont="1" applyFill="1" applyBorder="1" applyAlignment="1" applyProtection="1">
      <alignment horizontal="right" vertical="center" wrapText="1" readingOrder="1"/>
      <protection/>
    </xf>
    <xf numFmtId="165" fontId="25" fillId="49" borderId="44" xfId="60" applyFont="1" applyFill="1" applyBorder="1" applyAlignment="1" applyProtection="1">
      <alignment/>
      <protection/>
    </xf>
    <xf numFmtId="165" fontId="61" fillId="49" borderId="0" xfId="60" applyFont="1" applyFill="1" applyBorder="1" applyAlignment="1" applyProtection="1">
      <alignment horizontal="right" vertical="center" wrapText="1" readingOrder="1"/>
      <protection/>
    </xf>
    <xf numFmtId="1" fontId="21" fillId="0" borderId="41" xfId="0" applyNumberFormat="1" applyFont="1" applyBorder="1" applyAlignment="1">
      <alignment horizontal="right" wrapText="1"/>
    </xf>
    <xf numFmtId="1" fontId="21" fillId="0" borderId="31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0" fontId="25" fillId="49" borderId="22" xfId="0" applyNumberFormat="1" applyFont="1" applyFill="1" applyBorder="1" applyAlignment="1" applyProtection="1">
      <alignment horizontal="center"/>
      <protection/>
    </xf>
    <xf numFmtId="183" fontId="34" fillId="0" borderId="22" xfId="60" applyNumberFormat="1" applyFont="1" applyBorder="1" applyAlignment="1">
      <alignment horizontal="right"/>
    </xf>
    <xf numFmtId="183" fontId="34" fillId="0" borderId="22" xfId="60" applyNumberFormat="1" applyFont="1" applyFill="1" applyBorder="1" applyAlignment="1" applyProtection="1">
      <alignment horizontal="center" wrapText="1"/>
      <protection/>
    </xf>
    <xf numFmtId="183" fontId="34" fillId="0" borderId="22" xfId="60" applyNumberFormat="1" applyFont="1" applyFill="1" applyBorder="1" applyAlignment="1" applyProtection="1">
      <alignment wrapText="1"/>
      <protection/>
    </xf>
    <xf numFmtId="165" fontId="61" fillId="50" borderId="22" xfId="60" applyFont="1" applyFill="1" applyBorder="1" applyAlignment="1" applyProtection="1">
      <alignment horizontal="right" vertical="center" wrapText="1" readingOrder="1"/>
      <protection/>
    </xf>
    <xf numFmtId="0" fontId="25" fillId="49" borderId="0" xfId="0" applyNumberFormat="1" applyFont="1" applyFill="1" applyBorder="1" applyAlignment="1" applyProtection="1">
      <alignment horizontal="left"/>
      <protection/>
    </xf>
    <xf numFmtId="49" fontId="61" fillId="49" borderId="22" xfId="0" applyNumberFormat="1" applyFont="1" applyFill="1" applyBorder="1" applyAlignment="1" applyProtection="1">
      <alignment horizontal="left" vertical="center" wrapText="1" readingOrder="1"/>
      <protection/>
    </xf>
    <xf numFmtId="4" fontId="27" fillId="49" borderId="22" xfId="0" applyNumberFormat="1" applyFont="1" applyFill="1" applyBorder="1" applyAlignment="1" applyProtection="1">
      <alignment/>
      <protection/>
    </xf>
    <xf numFmtId="4" fontId="25" fillId="49" borderId="44" xfId="0" applyNumberFormat="1" applyFont="1" applyFill="1" applyBorder="1" applyAlignment="1" applyProtection="1">
      <alignment/>
      <protection/>
    </xf>
    <xf numFmtId="0" fontId="27" fillId="50" borderId="22" xfId="0" applyNumberFormat="1" applyFont="1" applyFill="1" applyBorder="1" applyAlignment="1" applyProtection="1">
      <alignment wrapText="1"/>
      <protection/>
    </xf>
    <xf numFmtId="0" fontId="25" fillId="50" borderId="44" xfId="0" applyNumberFormat="1" applyFont="1" applyFill="1" applyBorder="1" applyAlignment="1" applyProtection="1">
      <alignment wrapText="1"/>
      <protection/>
    </xf>
    <xf numFmtId="165" fontId="25" fillId="49" borderId="22" xfId="60" applyFont="1" applyFill="1" applyBorder="1" applyAlignment="1" applyProtection="1">
      <alignment horizontal="right"/>
      <protection/>
    </xf>
    <xf numFmtId="165" fontId="61" fillId="48" borderId="0" xfId="60" applyFont="1" applyFill="1" applyBorder="1" applyAlignment="1" applyProtection="1">
      <alignment horizontal="right" vertical="center" wrapText="1" readingOrder="1"/>
      <protection/>
    </xf>
    <xf numFmtId="184" fontId="25" fillId="49" borderId="22" xfId="0" applyNumberFormat="1" applyFont="1" applyFill="1" applyBorder="1" applyAlignment="1" applyProtection="1">
      <alignment/>
      <protection/>
    </xf>
    <xf numFmtId="49" fontId="62" fillId="50" borderId="22" xfId="0" applyNumberFormat="1" applyFont="1" applyFill="1" applyBorder="1" applyAlignment="1" applyProtection="1">
      <alignment horizontal="center" vertical="center" wrapText="1" readingOrder="1"/>
      <protection/>
    </xf>
    <xf numFmtId="49" fontId="61" fillId="50" borderId="22" xfId="0" applyNumberFormat="1" applyFont="1" applyFill="1" applyBorder="1" applyAlignment="1" applyProtection="1">
      <alignment horizontal="center" vertical="center" wrapText="1" readingOrder="1"/>
      <protection/>
    </xf>
    <xf numFmtId="0" fontId="25" fillId="49" borderId="22" xfId="0" applyNumberFormat="1" applyFont="1" applyFill="1" applyBorder="1" applyAlignment="1" applyProtection="1">
      <alignment wrapText="1"/>
      <protection/>
    </xf>
    <xf numFmtId="4" fontId="27" fillId="50" borderId="22" xfId="0" applyNumberFormat="1" applyFont="1" applyFill="1" applyBorder="1" applyAlignment="1" applyProtection="1">
      <alignment/>
      <protection/>
    </xf>
    <xf numFmtId="165" fontId="25" fillId="49" borderId="49" xfId="60" applyFont="1" applyFill="1" applyBorder="1" applyAlignment="1" applyProtection="1">
      <alignment/>
      <protection/>
    </xf>
    <xf numFmtId="2" fontId="61" fillId="49" borderId="0" xfId="0" applyNumberFormat="1" applyFont="1" applyFill="1" applyBorder="1" applyAlignment="1" applyProtection="1">
      <alignment horizontal="right" vertical="center" wrapText="1" readingOrder="1"/>
      <protection/>
    </xf>
    <xf numFmtId="0" fontId="27" fillId="50" borderId="22" xfId="0" applyNumberFormat="1" applyFont="1" applyFill="1" applyBorder="1" applyAlignment="1" applyProtection="1">
      <alignment/>
      <protection/>
    </xf>
    <xf numFmtId="0" fontId="25" fillId="50" borderId="0" xfId="0" applyNumberFormat="1" applyFont="1" applyFill="1" applyBorder="1" applyAlignment="1" applyProtection="1">
      <alignment/>
      <protection/>
    </xf>
    <xf numFmtId="0" fontId="25" fillId="0" borderId="49" xfId="0" applyNumberFormat="1" applyFont="1" applyFill="1" applyBorder="1" applyAlignment="1" applyProtection="1">
      <alignment wrapText="1"/>
      <protection/>
    </xf>
    <xf numFmtId="2" fontId="25" fillId="49" borderId="52" xfId="0" applyNumberFormat="1" applyFont="1" applyFill="1" applyBorder="1" applyAlignment="1" applyProtection="1">
      <alignment/>
      <protection/>
    </xf>
    <xf numFmtId="4" fontId="61" fillId="48" borderId="44" xfId="0" applyNumberFormat="1" applyFont="1" applyFill="1" applyBorder="1" applyAlignment="1" applyProtection="1">
      <alignment horizontal="right" vertical="center" wrapText="1" readingOrder="1"/>
      <protection/>
    </xf>
    <xf numFmtId="4" fontId="62" fillId="50" borderId="22" xfId="0" applyNumberFormat="1" applyFont="1" applyFill="1" applyBorder="1" applyAlignment="1" applyProtection="1">
      <alignment horizontal="right" vertical="center" wrapText="1" readingOrder="1"/>
      <protection/>
    </xf>
    <xf numFmtId="3" fontId="21" fillId="0" borderId="53" xfId="0" applyNumberFormat="1" applyFont="1" applyBorder="1" applyAlignment="1">
      <alignment/>
    </xf>
    <xf numFmtId="3" fontId="21" fillId="0" borderId="53" xfId="0" applyNumberFormat="1" applyFont="1" applyBorder="1" applyAlignment="1">
      <alignment horizontal="right"/>
    </xf>
    <xf numFmtId="3" fontId="21" fillId="0" borderId="54" xfId="0" applyNumberFormat="1" applyFont="1" applyBorder="1" applyAlignment="1">
      <alignment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1" fontId="22" fillId="0" borderId="41" xfId="0" applyNumberFormat="1" applyFont="1" applyBorder="1" applyAlignment="1">
      <alignment wrapText="1"/>
    </xf>
    <xf numFmtId="0" fontId="25" fillId="0" borderId="55" xfId="0" applyNumberFormat="1" applyFont="1" applyFill="1" applyBorder="1" applyAlignment="1" applyProtection="1">
      <alignment vertical="center" wrapText="1"/>
      <protection/>
    </xf>
    <xf numFmtId="0" fontId="25" fillId="0" borderId="56" xfId="0" applyNumberFormat="1" applyFont="1" applyFill="1" applyBorder="1" applyAlignment="1" applyProtection="1">
      <alignment vertical="center" wrapText="1"/>
      <protection/>
    </xf>
    <xf numFmtId="0" fontId="25" fillId="0" borderId="56" xfId="0" applyNumberFormat="1" applyFont="1" applyFill="1" applyBorder="1" applyAlignment="1" applyProtection="1">
      <alignment horizontal="center" vertical="center" wrapText="1"/>
      <protection/>
    </xf>
    <xf numFmtId="165" fontId="27" fillId="0" borderId="56" xfId="60" applyNumberFormat="1" applyFont="1" applyFill="1" applyBorder="1" applyAlignment="1" applyProtection="1">
      <alignment horizontal="center" vertical="center" wrapText="1"/>
      <protection/>
    </xf>
    <xf numFmtId="0" fontId="25" fillId="0" borderId="56" xfId="0" applyNumberFormat="1" applyFont="1" applyFill="1" applyBorder="1" applyAlignment="1" applyProtection="1">
      <alignment/>
      <protection/>
    </xf>
    <xf numFmtId="0" fontId="21" fillId="0" borderId="57" xfId="0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0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3" fontId="22" fillId="0" borderId="58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3" fontId="22" fillId="0" borderId="60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28" fillId="0" borderId="61" xfId="0" applyNumberFormat="1" applyFont="1" applyFill="1" applyBorder="1" applyAlignment="1" applyProtection="1" quotePrefix="1">
      <alignment horizontal="left" wrapText="1"/>
      <protection/>
    </xf>
    <xf numFmtId="0" fontId="35" fillId="0" borderId="61" xfId="0" applyNumberFormat="1" applyFont="1" applyFill="1" applyBorder="1" applyAlignment="1" applyProtection="1">
      <alignment wrapText="1"/>
      <protection/>
    </xf>
    <xf numFmtId="0" fontId="28" fillId="0" borderId="61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6579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6579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19050</xdr:rowOff>
    </xdr:from>
    <xdr:to>
      <xdr:col>1</xdr:col>
      <xdr:colOff>0</xdr:colOff>
      <xdr:row>43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87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19050</xdr:rowOff>
    </xdr:from>
    <xdr:to>
      <xdr:col>0</xdr:col>
      <xdr:colOff>1057275</xdr:colOff>
      <xdr:row>43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87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1" customWidth="1"/>
    <col min="5" max="5" width="44.7109375" style="10" customWidth="1"/>
    <col min="6" max="6" width="17.5742187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236" t="s">
        <v>296</v>
      </c>
      <c r="B1" s="236"/>
      <c r="C1" s="236"/>
      <c r="D1" s="236"/>
      <c r="E1" s="236"/>
      <c r="F1" s="236"/>
      <c r="G1" s="236"/>
      <c r="H1" s="236"/>
    </row>
    <row r="2" spans="1:8" s="72" customFormat="1" ht="26.25" customHeight="1">
      <c r="A2" s="236" t="s">
        <v>40</v>
      </c>
      <c r="B2" s="236"/>
      <c r="C2" s="236"/>
      <c r="D2" s="236"/>
      <c r="E2" s="236"/>
      <c r="F2" s="236"/>
      <c r="G2" s="247"/>
      <c r="H2" s="247"/>
    </row>
    <row r="3" spans="1:8" ht="25.5" customHeight="1">
      <c r="A3" s="236"/>
      <c r="B3" s="236"/>
      <c r="C3" s="236"/>
      <c r="D3" s="236"/>
      <c r="E3" s="236"/>
      <c r="F3" s="236"/>
      <c r="G3" s="236"/>
      <c r="H3" s="238"/>
    </row>
    <row r="4" spans="1:5" ht="9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294</v>
      </c>
      <c r="G5" s="79"/>
      <c r="H5" s="80"/>
      <c r="I5" s="81"/>
    </row>
    <row r="6" spans="1:9" ht="27.75" customHeight="1">
      <c r="A6" s="241" t="s">
        <v>41</v>
      </c>
      <c r="B6" s="240"/>
      <c r="C6" s="240"/>
      <c r="D6" s="240"/>
      <c r="E6" s="246"/>
      <c r="F6" s="196">
        <v>13633600</v>
      </c>
      <c r="G6" s="196"/>
      <c r="H6" s="197"/>
      <c r="I6" s="100"/>
    </row>
    <row r="7" spans="1:8" ht="22.5" customHeight="1">
      <c r="A7" s="241" t="s">
        <v>0</v>
      </c>
      <c r="B7" s="240"/>
      <c r="C7" s="240"/>
      <c r="D7" s="240"/>
      <c r="E7" s="246"/>
      <c r="F7" s="195">
        <v>13585600</v>
      </c>
      <c r="G7" s="82"/>
      <c r="H7" s="82"/>
    </row>
    <row r="8" spans="1:8" ht="22.5" customHeight="1">
      <c r="A8" s="248" t="s">
        <v>43</v>
      </c>
      <c r="B8" s="246"/>
      <c r="C8" s="246"/>
      <c r="D8" s="246"/>
      <c r="E8" s="246"/>
      <c r="F8" s="82">
        <v>48000</v>
      </c>
      <c r="G8" s="82">
        <v>0</v>
      </c>
      <c r="H8" s="82">
        <v>0</v>
      </c>
    </row>
    <row r="9" spans="1:8" ht="22.5" customHeight="1">
      <c r="A9" s="101" t="s">
        <v>42</v>
      </c>
      <c r="B9" s="1"/>
      <c r="C9" s="1"/>
      <c r="D9" s="1"/>
      <c r="E9" s="1"/>
      <c r="F9" s="82">
        <v>14553300</v>
      </c>
      <c r="G9" s="82"/>
      <c r="H9" s="82"/>
    </row>
    <row r="10" spans="1:8" ht="22.5" customHeight="1">
      <c r="A10" s="239" t="s">
        <v>1</v>
      </c>
      <c r="B10" s="240"/>
      <c r="C10" s="240"/>
      <c r="D10" s="240"/>
      <c r="E10" s="249"/>
      <c r="F10" s="83">
        <v>13853300</v>
      </c>
      <c r="G10" s="83"/>
      <c r="H10" s="83"/>
    </row>
    <row r="11" spans="1:8" ht="22.5" customHeight="1">
      <c r="A11" s="248" t="s">
        <v>2</v>
      </c>
      <c r="B11" s="246"/>
      <c r="C11" s="246"/>
      <c r="D11" s="246"/>
      <c r="E11" s="246"/>
      <c r="F11" s="83">
        <v>700000</v>
      </c>
      <c r="G11" s="83">
        <v>0</v>
      </c>
      <c r="H11" s="83">
        <v>0</v>
      </c>
    </row>
    <row r="12" spans="1:8" ht="22.5" customHeight="1">
      <c r="A12" s="239" t="s">
        <v>3</v>
      </c>
      <c r="B12" s="240"/>
      <c r="C12" s="240"/>
      <c r="D12" s="240"/>
      <c r="E12" s="240"/>
      <c r="F12" s="83">
        <f>+F6-F9</f>
        <v>-919700</v>
      </c>
      <c r="G12" s="83">
        <f>+G6-G9</f>
        <v>0</v>
      </c>
      <c r="H12" s="83">
        <f>+H6-H9</f>
        <v>0</v>
      </c>
    </row>
    <row r="13" spans="1:8" ht="25.5" customHeight="1">
      <c r="A13" s="236"/>
      <c r="B13" s="237"/>
      <c r="C13" s="237"/>
      <c r="D13" s="237"/>
      <c r="E13" s="237"/>
      <c r="F13" s="238"/>
      <c r="G13" s="238"/>
      <c r="H13" s="238"/>
    </row>
    <row r="14" spans="1:8" ht="27.75" customHeight="1">
      <c r="A14" s="75"/>
      <c r="B14" s="76"/>
      <c r="C14" s="76"/>
      <c r="D14" s="77"/>
      <c r="E14" s="78"/>
      <c r="F14" s="79" t="s">
        <v>295</v>
      </c>
      <c r="G14" s="79"/>
      <c r="H14" s="80"/>
    </row>
    <row r="15" spans="1:8" ht="22.5" customHeight="1">
      <c r="A15" s="242" t="s">
        <v>4</v>
      </c>
      <c r="B15" s="243"/>
      <c r="C15" s="243"/>
      <c r="D15" s="243"/>
      <c r="E15" s="244"/>
      <c r="F15" s="85">
        <v>919700</v>
      </c>
      <c r="G15" s="85">
        <v>0</v>
      </c>
      <c r="H15" s="83">
        <v>0</v>
      </c>
    </row>
    <row r="16" spans="1:8" s="67" customFormat="1" ht="25.5" customHeight="1">
      <c r="A16" s="245"/>
      <c r="B16" s="237"/>
      <c r="C16" s="237"/>
      <c r="D16" s="237"/>
      <c r="E16" s="237"/>
      <c r="F16" s="238"/>
      <c r="G16" s="238"/>
      <c r="H16" s="238"/>
    </row>
    <row r="17" spans="1:8" s="67" customFormat="1" ht="27.75" customHeight="1">
      <c r="A17" s="75"/>
      <c r="B17" s="76"/>
      <c r="C17" s="76"/>
      <c r="D17" s="77"/>
      <c r="E17" s="78"/>
      <c r="F17" s="79"/>
      <c r="G17" s="79"/>
      <c r="H17" s="80"/>
    </row>
    <row r="18" spans="1:8" s="67" customFormat="1" ht="22.5" customHeight="1">
      <c r="A18" s="241" t="s">
        <v>5</v>
      </c>
      <c r="B18" s="240"/>
      <c r="C18" s="240"/>
      <c r="D18" s="240"/>
      <c r="E18" s="240"/>
      <c r="F18" s="82">
        <v>0</v>
      </c>
      <c r="G18" s="82">
        <v>0</v>
      </c>
      <c r="H18" s="82">
        <v>0</v>
      </c>
    </row>
    <row r="19" spans="1:8" s="67" customFormat="1" ht="22.5" customHeight="1">
      <c r="A19" s="241" t="s">
        <v>6</v>
      </c>
      <c r="B19" s="240"/>
      <c r="C19" s="240"/>
      <c r="D19" s="240"/>
      <c r="E19" s="240"/>
      <c r="F19" s="82">
        <v>0</v>
      </c>
      <c r="G19" s="82">
        <v>0</v>
      </c>
      <c r="H19" s="82">
        <v>0</v>
      </c>
    </row>
    <row r="20" spans="1:8" s="67" customFormat="1" ht="22.5" customHeight="1">
      <c r="A20" s="239" t="s">
        <v>7</v>
      </c>
      <c r="B20" s="240"/>
      <c r="C20" s="240"/>
      <c r="D20" s="240"/>
      <c r="E20" s="240"/>
      <c r="F20" s="82"/>
      <c r="G20" s="82"/>
      <c r="H20" s="82"/>
    </row>
    <row r="21" spans="1:8" s="67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7" customFormat="1" ht="22.5" customHeight="1">
      <c r="A22" s="239" t="s">
        <v>8</v>
      </c>
      <c r="B22" s="240"/>
      <c r="C22" s="240"/>
      <c r="D22" s="240"/>
      <c r="E22" s="240"/>
      <c r="F22" s="82">
        <f>F15+F6</f>
        <v>14553300</v>
      </c>
      <c r="G22" s="82">
        <f>SUM(G12,G15,G20)</f>
        <v>0</v>
      </c>
      <c r="H22" s="82">
        <f>SUM(H12,H15,H20)</f>
        <v>0</v>
      </c>
    </row>
    <row r="23" spans="1:5" s="67" customFormat="1" ht="18" customHeight="1">
      <c r="A23" s="90"/>
      <c r="B23" s="74"/>
      <c r="C23" s="74"/>
      <c r="D23" s="74"/>
      <c r="E23" s="74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9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236" t="s">
        <v>301</v>
      </c>
      <c r="B1" s="236"/>
      <c r="C1" s="236"/>
      <c r="D1" s="236"/>
      <c r="E1" s="236"/>
      <c r="F1" s="236"/>
      <c r="G1" s="236"/>
      <c r="H1" s="236"/>
    </row>
    <row r="2" spans="1:8" s="2" customFormat="1" ht="13.5" thickBot="1">
      <c r="A2" s="16"/>
      <c r="H2" s="17" t="s">
        <v>9</v>
      </c>
    </row>
    <row r="3" spans="1:8" s="2" customFormat="1" ht="26.25" thickBot="1">
      <c r="A3" s="96" t="s">
        <v>10</v>
      </c>
      <c r="B3" s="253" t="s">
        <v>293</v>
      </c>
      <c r="C3" s="254"/>
      <c r="D3" s="254"/>
      <c r="E3" s="254"/>
      <c r="F3" s="254"/>
      <c r="G3" s="254"/>
      <c r="H3" s="255"/>
    </row>
    <row r="4" spans="1:8" s="2" customFormat="1" ht="128.25" thickBot="1">
      <c r="A4" s="97" t="s">
        <v>11</v>
      </c>
      <c r="B4" s="18" t="s">
        <v>45</v>
      </c>
      <c r="C4" s="19" t="s">
        <v>46</v>
      </c>
      <c r="D4" s="19" t="s">
        <v>47</v>
      </c>
      <c r="E4" s="19" t="s">
        <v>48</v>
      </c>
      <c r="F4" s="19" t="s">
        <v>49</v>
      </c>
      <c r="G4" s="19" t="s">
        <v>50</v>
      </c>
      <c r="H4" s="20" t="s">
        <v>51</v>
      </c>
    </row>
    <row r="5" spans="1:8" s="2" customFormat="1" ht="13.5" thickBot="1">
      <c r="A5" s="102"/>
      <c r="B5" s="103">
        <v>11</v>
      </c>
      <c r="C5" s="104">
        <v>25</v>
      </c>
      <c r="D5" s="104">
        <v>55</v>
      </c>
      <c r="E5" s="104">
        <v>55</v>
      </c>
      <c r="F5" s="104">
        <v>55</v>
      </c>
      <c r="G5" s="105">
        <v>55</v>
      </c>
      <c r="H5" s="106">
        <v>55</v>
      </c>
    </row>
    <row r="6" spans="1:8" s="2" customFormat="1" ht="12.75">
      <c r="A6" s="189">
        <v>63112</v>
      </c>
      <c r="B6" s="4"/>
      <c r="C6" s="5"/>
      <c r="D6" s="6"/>
      <c r="E6" s="191">
        <v>232700</v>
      </c>
      <c r="F6" s="7"/>
      <c r="G6" s="8"/>
      <c r="H6" s="9"/>
    </row>
    <row r="7" spans="1:8" s="2" customFormat="1" ht="12.75">
      <c r="A7" s="25">
        <v>63231</v>
      </c>
      <c r="B7" s="223"/>
      <c r="C7" s="22"/>
      <c r="D7" s="224"/>
      <c r="E7" s="225">
        <v>305600</v>
      </c>
      <c r="F7" s="226"/>
      <c r="G7" s="227"/>
      <c r="H7" s="228"/>
    </row>
    <row r="8" spans="1:8" s="2" customFormat="1" ht="12.75">
      <c r="A8" s="25">
        <v>63612</v>
      </c>
      <c r="B8" s="21"/>
      <c r="C8" s="22"/>
      <c r="D8" s="22"/>
      <c r="E8" s="192">
        <v>4105000</v>
      </c>
      <c r="F8" s="22"/>
      <c r="G8" s="23"/>
      <c r="H8" s="24"/>
    </row>
    <row r="9" spans="1:8" s="2" customFormat="1" ht="12.75">
      <c r="A9" s="25">
        <v>63613</v>
      </c>
      <c r="B9" s="21"/>
      <c r="C9" s="22"/>
      <c r="D9" s="22"/>
      <c r="E9" s="192">
        <v>300000</v>
      </c>
      <c r="F9" s="22"/>
      <c r="G9" s="23"/>
      <c r="H9" s="24"/>
    </row>
    <row r="10" spans="1:8" s="2" customFormat="1" ht="12.75">
      <c r="A10" s="25">
        <v>64132</v>
      </c>
      <c r="B10" s="21"/>
      <c r="C10" s="22">
        <v>200</v>
      </c>
      <c r="D10" s="22"/>
      <c r="E10" s="192"/>
      <c r="F10" s="22"/>
      <c r="G10" s="23"/>
      <c r="H10" s="24"/>
    </row>
    <row r="11" spans="1:8" s="2" customFormat="1" ht="12.75">
      <c r="A11" s="25">
        <v>63613</v>
      </c>
      <c r="B11" s="21"/>
      <c r="C11" s="22"/>
      <c r="D11" s="22"/>
      <c r="E11" s="192"/>
      <c r="F11" s="22"/>
      <c r="G11" s="23"/>
      <c r="H11" s="24"/>
    </row>
    <row r="12" spans="1:8" s="2" customFormat="1" ht="12.75">
      <c r="A12" s="25">
        <v>63814</v>
      </c>
      <c r="B12" s="21"/>
      <c r="C12" s="22"/>
      <c r="D12" s="22"/>
      <c r="E12" s="192">
        <v>22500</v>
      </c>
      <c r="F12" s="22"/>
      <c r="G12" s="23"/>
      <c r="H12" s="24"/>
    </row>
    <row r="13" spans="1:8" s="2" customFormat="1" ht="12.75">
      <c r="A13" s="25">
        <v>64151</v>
      </c>
      <c r="B13" s="21"/>
      <c r="C13" s="22">
        <v>200</v>
      </c>
      <c r="D13" s="22"/>
      <c r="E13" s="192"/>
      <c r="F13" s="22"/>
      <c r="G13" s="23"/>
      <c r="H13" s="24"/>
    </row>
    <row r="14" spans="1:8" s="2" customFormat="1" ht="12.75">
      <c r="A14" s="25">
        <v>64225</v>
      </c>
      <c r="B14" s="21"/>
      <c r="C14" s="22">
        <v>450000</v>
      </c>
      <c r="D14" s="22"/>
      <c r="E14" s="192"/>
      <c r="F14" s="22"/>
      <c r="G14" s="23"/>
      <c r="H14" s="24"/>
    </row>
    <row r="15" spans="1:8" s="2" customFormat="1" ht="12.75">
      <c r="A15" s="25">
        <v>65264</v>
      </c>
      <c r="B15" s="21"/>
      <c r="C15" s="22">
        <v>947500</v>
      </c>
      <c r="D15" s="22"/>
      <c r="E15" s="192"/>
      <c r="F15" s="22"/>
      <c r="G15" s="23"/>
      <c r="H15" s="24"/>
    </row>
    <row r="16" spans="1:8" s="2" customFormat="1" ht="12.75">
      <c r="A16" s="25">
        <v>66141</v>
      </c>
      <c r="B16" s="21"/>
      <c r="C16" s="22">
        <v>6300</v>
      </c>
      <c r="D16" s="22"/>
      <c r="E16" s="192"/>
      <c r="F16" s="22"/>
      <c r="G16" s="23"/>
      <c r="H16" s="24"/>
    </row>
    <row r="17" spans="1:8" s="2" customFormat="1" ht="12.75">
      <c r="A17" s="25">
        <v>66151</v>
      </c>
      <c r="B17" s="21"/>
      <c r="C17" s="22">
        <v>508500</v>
      </c>
      <c r="D17" s="22"/>
      <c r="E17" s="192"/>
      <c r="F17" s="22"/>
      <c r="G17" s="23"/>
      <c r="H17" s="24"/>
    </row>
    <row r="18" spans="1:8" s="2" customFormat="1" ht="12.75">
      <c r="A18" s="25">
        <v>66312</v>
      </c>
      <c r="B18" s="21"/>
      <c r="C18" s="22"/>
      <c r="D18" s="22"/>
      <c r="E18" s="192">
        <v>347000</v>
      </c>
      <c r="F18" s="22"/>
      <c r="G18" s="23"/>
      <c r="H18" s="24"/>
    </row>
    <row r="19" spans="1:8" s="2" customFormat="1" ht="12.75">
      <c r="A19" s="25">
        <v>66313</v>
      </c>
      <c r="B19" s="21"/>
      <c r="C19" s="22"/>
      <c r="D19" s="22"/>
      <c r="E19" s="192">
        <v>240000</v>
      </c>
      <c r="F19" s="22"/>
      <c r="G19" s="23"/>
      <c r="H19" s="24"/>
    </row>
    <row r="20" spans="1:8" s="2" customFormat="1" ht="12.75">
      <c r="A20" s="25">
        <v>66314</v>
      </c>
      <c r="B20" s="21"/>
      <c r="C20" s="22"/>
      <c r="D20" s="22"/>
      <c r="E20" s="192">
        <v>1000000</v>
      </c>
      <c r="F20" s="22"/>
      <c r="G20" s="23"/>
      <c r="H20" s="24"/>
    </row>
    <row r="21" spans="1:8" s="2" customFormat="1" ht="13.5" thickBot="1">
      <c r="A21" s="190">
        <v>67111</v>
      </c>
      <c r="B21" s="28">
        <v>5120000</v>
      </c>
      <c r="C21" s="29"/>
      <c r="D21" s="29"/>
      <c r="E21" s="193"/>
      <c r="F21" s="29"/>
      <c r="G21" s="30"/>
      <c r="H21" s="31"/>
    </row>
    <row r="22" spans="1:8" s="2" customFormat="1" ht="13.5" thickBot="1">
      <c r="A22" s="190">
        <v>68311</v>
      </c>
      <c r="B22" s="220"/>
      <c r="C22" s="220">
        <v>100</v>
      </c>
      <c r="D22" s="220"/>
      <c r="E22" s="221"/>
      <c r="F22" s="220"/>
      <c r="G22" s="220"/>
      <c r="H22" s="222"/>
    </row>
    <row r="23" spans="1:8" s="2" customFormat="1" ht="13.5" thickBot="1">
      <c r="A23" s="190">
        <v>72316</v>
      </c>
      <c r="B23" s="220"/>
      <c r="C23" s="220"/>
      <c r="D23" s="220"/>
      <c r="E23" s="221"/>
      <c r="F23" s="220"/>
      <c r="G23" s="220">
        <v>48000</v>
      </c>
      <c r="H23" s="222"/>
    </row>
    <row r="24" spans="1:8" s="2" customFormat="1" ht="13.5" thickBot="1">
      <c r="A24" s="190"/>
      <c r="B24" s="220"/>
      <c r="C24" s="220"/>
      <c r="D24" s="220"/>
      <c r="E24" s="221"/>
      <c r="F24" s="220"/>
      <c r="G24" s="220"/>
      <c r="H24" s="222"/>
    </row>
    <row r="25" spans="1:8" s="2" customFormat="1" ht="30" customHeight="1" thickBot="1">
      <c r="A25" s="32" t="s">
        <v>19</v>
      </c>
      <c r="B25" s="33">
        <f>B21</f>
        <v>5120000</v>
      </c>
      <c r="C25" s="34">
        <f>C10+C13+C14+C15+C16+C17+C22</f>
        <v>1912800</v>
      </c>
      <c r="D25" s="35">
        <f>D6</f>
        <v>0</v>
      </c>
      <c r="E25" s="34">
        <f>E6+E7+E8+E9+E12+E18+E19+E20</f>
        <v>6552800</v>
      </c>
      <c r="F25" s="35">
        <f>F18+F19+F20</f>
        <v>0</v>
      </c>
      <c r="G25" s="34">
        <f>G23</f>
        <v>48000</v>
      </c>
      <c r="H25" s="36">
        <v>0</v>
      </c>
    </row>
    <row r="26" spans="1:8" s="2" customFormat="1" ht="28.5" customHeight="1">
      <c r="A26" s="229" t="s">
        <v>297</v>
      </c>
      <c r="B26" s="250">
        <f>B25+C25+D25+E25+F25+G25+H25</f>
        <v>13633600</v>
      </c>
      <c r="C26" s="251"/>
      <c r="D26" s="251"/>
      <c r="E26" s="251"/>
      <c r="F26" s="251"/>
      <c r="G26" s="251"/>
      <c r="H26" s="252"/>
    </row>
    <row r="27" spans="1:8" ht="13.5" thickBot="1">
      <c r="A27" s="230"/>
      <c r="B27" s="231"/>
      <c r="C27" s="231"/>
      <c r="D27" s="232"/>
      <c r="E27" s="233"/>
      <c r="F27" s="234"/>
      <c r="G27" s="234"/>
      <c r="H27" s="235"/>
    </row>
    <row r="28" spans="1:8" ht="24" customHeight="1" thickBot="1">
      <c r="A28" s="98" t="s">
        <v>10</v>
      </c>
      <c r="B28" s="253"/>
      <c r="C28" s="254"/>
      <c r="D28" s="254"/>
      <c r="E28" s="254"/>
      <c r="F28" s="254"/>
      <c r="G28" s="254"/>
      <c r="H28" s="255"/>
    </row>
    <row r="29" spans="1:8" ht="90" thickBot="1">
      <c r="A29" s="99" t="s">
        <v>11</v>
      </c>
      <c r="B29" s="18" t="s">
        <v>12</v>
      </c>
      <c r="C29" s="19" t="s">
        <v>13</v>
      </c>
      <c r="D29" s="19" t="s">
        <v>14</v>
      </c>
      <c r="E29" s="19" t="s">
        <v>15</v>
      </c>
      <c r="F29" s="19" t="s">
        <v>16</v>
      </c>
      <c r="G29" s="19" t="s">
        <v>44</v>
      </c>
      <c r="H29" s="20" t="s">
        <v>18</v>
      </c>
    </row>
    <row r="30" spans="1:8" ht="12.75">
      <c r="A30" s="189"/>
      <c r="B30" s="4"/>
      <c r="C30" s="5"/>
      <c r="D30" s="6"/>
      <c r="E30" s="191"/>
      <c r="F30" s="7"/>
      <c r="G30" s="8"/>
      <c r="H30" s="9"/>
    </row>
    <row r="31" spans="1:8" ht="12.75">
      <c r="A31" s="25"/>
      <c r="B31" s="21"/>
      <c r="C31" s="22"/>
      <c r="D31" s="22"/>
      <c r="E31" s="192"/>
      <c r="F31" s="22"/>
      <c r="G31" s="23"/>
      <c r="H31" s="24"/>
    </row>
    <row r="32" spans="1:8" ht="12.75">
      <c r="A32" s="25"/>
      <c r="B32" s="21"/>
      <c r="C32" s="22"/>
      <c r="D32" s="22"/>
      <c r="E32" s="192"/>
      <c r="F32" s="22"/>
      <c r="G32" s="23"/>
      <c r="H32" s="24"/>
    </row>
    <row r="33" spans="1:8" ht="12.75">
      <c r="A33" s="25"/>
      <c r="B33" s="21"/>
      <c r="C33" s="22"/>
      <c r="D33" s="22"/>
      <c r="E33" s="192"/>
      <c r="F33" s="22"/>
      <c r="G33" s="23"/>
      <c r="H33" s="24"/>
    </row>
    <row r="34" spans="1:8" ht="12.75">
      <c r="A34" s="25"/>
      <c r="B34" s="21"/>
      <c r="C34" s="22"/>
      <c r="D34" s="22"/>
      <c r="E34" s="192"/>
      <c r="F34" s="22"/>
      <c r="G34" s="23"/>
      <c r="H34" s="24"/>
    </row>
    <row r="35" spans="1:8" ht="12.75">
      <c r="A35" s="26"/>
      <c r="B35" s="21"/>
      <c r="C35" s="22"/>
      <c r="D35" s="22"/>
      <c r="E35" s="192"/>
      <c r="F35" s="22"/>
      <c r="G35" s="23"/>
      <c r="H35" s="24"/>
    </row>
    <row r="36" spans="1:8" ht="12.75">
      <c r="A36" s="26"/>
      <c r="B36" s="21"/>
      <c r="C36" s="22"/>
      <c r="D36" s="22"/>
      <c r="E36" s="192"/>
      <c r="F36" s="22"/>
      <c r="G36" s="23"/>
      <c r="H36" s="24"/>
    </row>
    <row r="37" spans="1:8" ht="12.75">
      <c r="A37" s="26"/>
      <c r="B37" s="21"/>
      <c r="C37" s="22"/>
      <c r="D37" s="22"/>
      <c r="E37" s="192"/>
      <c r="F37" s="22"/>
      <c r="G37" s="23"/>
      <c r="H37" s="24"/>
    </row>
    <row r="38" spans="1:8" ht="13.5" thickBot="1">
      <c r="A38" s="27"/>
      <c r="B38" s="28"/>
      <c r="C38" s="29"/>
      <c r="D38" s="29"/>
      <c r="E38" s="193"/>
      <c r="F38" s="29"/>
      <c r="G38" s="30"/>
      <c r="H38" s="31"/>
    </row>
    <row r="39" spans="1:8" s="2" customFormat="1" ht="30" customHeight="1" thickBot="1">
      <c r="A39" s="32" t="s">
        <v>19</v>
      </c>
      <c r="B39" s="33">
        <f>B34</f>
        <v>0</v>
      </c>
      <c r="C39" s="34">
        <f>C31+C32+C33</f>
        <v>0</v>
      </c>
      <c r="D39" s="35">
        <f>D30</f>
        <v>0</v>
      </c>
      <c r="E39" s="34">
        <f>E30</f>
        <v>0</v>
      </c>
      <c r="F39" s="35">
        <f>F33</f>
        <v>0</v>
      </c>
      <c r="G39" s="34">
        <v>0</v>
      </c>
      <c r="H39" s="36">
        <v>0</v>
      </c>
    </row>
    <row r="40" spans="1:8" s="2" customFormat="1" ht="28.5" customHeight="1" thickBot="1">
      <c r="A40" s="32" t="s">
        <v>240</v>
      </c>
      <c r="B40" s="256">
        <f>B39+C39+D39+E39+F39+G39+H39</f>
        <v>0</v>
      </c>
      <c r="C40" s="257"/>
      <c r="D40" s="257"/>
      <c r="E40" s="257"/>
      <c r="F40" s="257"/>
      <c r="G40" s="257"/>
      <c r="H40" s="258"/>
    </row>
    <row r="41" spans="4:5" ht="13.5" thickBot="1">
      <c r="D41" s="38"/>
      <c r="E41" s="39"/>
    </row>
    <row r="42" spans="1:8" ht="26.25" thickBot="1">
      <c r="A42" s="98" t="s">
        <v>10</v>
      </c>
      <c r="B42" s="253"/>
      <c r="C42" s="254"/>
      <c r="D42" s="254"/>
      <c r="E42" s="254"/>
      <c r="F42" s="254"/>
      <c r="G42" s="254"/>
      <c r="H42" s="255"/>
    </row>
    <row r="43" spans="1:8" ht="90" thickBot="1">
      <c r="A43" s="99" t="s">
        <v>11</v>
      </c>
      <c r="B43" s="18" t="s">
        <v>12</v>
      </c>
      <c r="C43" s="19" t="s">
        <v>13</v>
      </c>
      <c r="D43" s="19" t="s">
        <v>14</v>
      </c>
      <c r="E43" s="19" t="s">
        <v>15</v>
      </c>
      <c r="F43" s="19" t="s">
        <v>16</v>
      </c>
      <c r="G43" s="19" t="s">
        <v>44</v>
      </c>
      <c r="H43" s="20" t="s">
        <v>18</v>
      </c>
    </row>
    <row r="44" spans="1:8" ht="12.75">
      <c r="A44" s="189"/>
      <c r="B44" s="4"/>
      <c r="C44" s="5"/>
      <c r="D44" s="6"/>
      <c r="E44" s="191"/>
      <c r="F44" s="7"/>
      <c r="G44" s="8"/>
      <c r="H44" s="9"/>
    </row>
    <row r="45" spans="1:8" ht="12.75">
      <c r="A45" s="25"/>
      <c r="B45" s="21"/>
      <c r="C45" s="22"/>
      <c r="D45" s="22"/>
      <c r="E45" s="192"/>
      <c r="F45" s="22"/>
      <c r="G45" s="23"/>
      <c r="H45" s="24"/>
    </row>
    <row r="46" spans="1:8" ht="12.75">
      <c r="A46" s="25"/>
      <c r="B46" s="21"/>
      <c r="C46" s="22"/>
      <c r="D46" s="22"/>
      <c r="E46" s="192"/>
      <c r="F46" s="22"/>
      <c r="G46" s="23"/>
      <c r="H46" s="24"/>
    </row>
    <row r="47" spans="1:8" ht="12.75">
      <c r="A47" s="25"/>
      <c r="B47" s="21"/>
      <c r="C47" s="22"/>
      <c r="D47" s="22"/>
      <c r="E47" s="192"/>
      <c r="F47" s="22"/>
      <c r="G47" s="23"/>
      <c r="H47" s="24"/>
    </row>
    <row r="48" spans="1:8" ht="12.75">
      <c r="A48" s="25"/>
      <c r="B48" s="21"/>
      <c r="C48" s="22"/>
      <c r="D48" s="22"/>
      <c r="E48" s="192"/>
      <c r="F48" s="22"/>
      <c r="G48" s="23"/>
      <c r="H48" s="24"/>
    </row>
    <row r="49" spans="1:8" ht="13.5" customHeight="1">
      <c r="A49" s="26"/>
      <c r="B49" s="21"/>
      <c r="C49" s="22"/>
      <c r="D49" s="22"/>
      <c r="E49" s="192"/>
      <c r="F49" s="22"/>
      <c r="G49" s="23"/>
      <c r="H49" s="24"/>
    </row>
    <row r="50" spans="1:8" ht="13.5" customHeight="1">
      <c r="A50" s="26"/>
      <c r="B50" s="21"/>
      <c r="C50" s="22"/>
      <c r="D50" s="22"/>
      <c r="E50" s="192"/>
      <c r="F50" s="22"/>
      <c r="G50" s="23"/>
      <c r="H50" s="24"/>
    </row>
    <row r="51" spans="1:8" ht="13.5" customHeight="1">
      <c r="A51" s="26"/>
      <c r="B51" s="21"/>
      <c r="C51" s="22"/>
      <c r="D51" s="22"/>
      <c r="E51" s="192"/>
      <c r="F51" s="22"/>
      <c r="G51" s="23"/>
      <c r="H51" s="24"/>
    </row>
    <row r="52" spans="1:8" ht="13.5" thickBot="1">
      <c r="A52" s="27"/>
      <c r="B52" s="28"/>
      <c r="C52" s="29"/>
      <c r="D52" s="29"/>
      <c r="E52" s="193"/>
      <c r="F52" s="29"/>
      <c r="G52" s="30"/>
      <c r="H52" s="31"/>
    </row>
    <row r="53" spans="1:8" s="2" customFormat="1" ht="30" customHeight="1" thickBot="1">
      <c r="A53" s="32" t="s">
        <v>19</v>
      </c>
      <c r="B53" s="33">
        <f>B48</f>
        <v>0</v>
      </c>
      <c r="C53" s="34">
        <f>C45+C46+C47</f>
        <v>0</v>
      </c>
      <c r="D53" s="35">
        <f>D44</f>
        <v>0</v>
      </c>
      <c r="E53" s="34">
        <f>E44</f>
        <v>0</v>
      </c>
      <c r="F53" s="35">
        <f>F47</f>
        <v>0</v>
      </c>
      <c r="G53" s="34">
        <v>0</v>
      </c>
      <c r="H53" s="36">
        <v>0</v>
      </c>
    </row>
    <row r="54" spans="1:8" s="2" customFormat="1" ht="28.5" customHeight="1" thickBot="1">
      <c r="A54" s="32" t="s">
        <v>239</v>
      </c>
      <c r="B54" s="256">
        <f>B53+C53+D53+E53+F53+G53+H53</f>
        <v>0</v>
      </c>
      <c r="C54" s="257"/>
      <c r="D54" s="257"/>
      <c r="E54" s="257"/>
      <c r="F54" s="257"/>
      <c r="G54" s="257"/>
      <c r="H54" s="258"/>
    </row>
    <row r="55" spans="3:5" ht="13.5" customHeight="1">
      <c r="C55" s="40"/>
      <c r="D55" s="38"/>
      <c r="E55" s="41"/>
    </row>
    <row r="56" spans="3:5" ht="13.5" customHeight="1">
      <c r="C56" s="40"/>
      <c r="D56" s="42"/>
      <c r="E56" s="43"/>
    </row>
    <row r="57" spans="4:5" ht="13.5" customHeight="1">
      <c r="D57" s="44"/>
      <c r="E57" s="45"/>
    </row>
    <row r="58" spans="4:5" ht="13.5" customHeight="1">
      <c r="D58" s="46"/>
      <c r="E58" s="47"/>
    </row>
    <row r="59" spans="4:5" ht="13.5" customHeight="1">
      <c r="D59" s="38"/>
      <c r="E59" s="39"/>
    </row>
    <row r="60" spans="3:5" ht="28.5" customHeight="1">
      <c r="C60" s="40"/>
      <c r="D60" s="38"/>
      <c r="E60" s="48"/>
    </row>
    <row r="61" spans="3:5" ht="13.5" customHeight="1">
      <c r="C61" s="40"/>
      <c r="D61" s="38"/>
      <c r="E61" s="43"/>
    </row>
    <row r="62" spans="4:5" ht="13.5" customHeight="1">
      <c r="D62" s="38"/>
      <c r="E62" s="39"/>
    </row>
    <row r="63" spans="4:5" ht="13.5" customHeight="1">
      <c r="D63" s="38"/>
      <c r="E63" s="47"/>
    </row>
    <row r="64" spans="4:5" ht="13.5" customHeight="1">
      <c r="D64" s="38"/>
      <c r="E64" s="39"/>
    </row>
    <row r="65" spans="4:5" ht="22.5" customHeight="1">
      <c r="D65" s="38"/>
      <c r="E65" s="49"/>
    </row>
    <row r="66" spans="4:5" ht="13.5" customHeight="1">
      <c r="D66" s="44"/>
      <c r="E66" s="45"/>
    </row>
    <row r="67" spans="2:5" ht="13.5" customHeight="1">
      <c r="B67" s="40"/>
      <c r="D67" s="44"/>
      <c r="E67" s="50"/>
    </row>
    <row r="68" spans="3:5" ht="13.5" customHeight="1">
      <c r="C68" s="40"/>
      <c r="D68" s="44"/>
      <c r="E68" s="51"/>
    </row>
    <row r="69" spans="3:5" ht="13.5" customHeight="1">
      <c r="C69" s="40"/>
      <c r="D69" s="46"/>
      <c r="E69" s="43"/>
    </row>
    <row r="70" spans="4:5" ht="13.5" customHeight="1">
      <c r="D70" s="38"/>
      <c r="E70" s="39"/>
    </row>
    <row r="71" spans="2:5" ht="13.5" customHeight="1">
      <c r="B71" s="40"/>
      <c r="D71" s="38"/>
      <c r="E71" s="41"/>
    </row>
    <row r="72" spans="3:5" ht="13.5" customHeight="1">
      <c r="C72" s="40"/>
      <c r="D72" s="38"/>
      <c r="E72" s="50"/>
    </row>
    <row r="73" spans="3:5" ht="13.5" customHeight="1">
      <c r="C73" s="40"/>
      <c r="D73" s="46"/>
      <c r="E73" s="43"/>
    </row>
    <row r="74" spans="4:5" ht="13.5" customHeight="1">
      <c r="D74" s="44"/>
      <c r="E74" s="39"/>
    </row>
    <row r="75" spans="3:5" ht="13.5" customHeight="1">
      <c r="C75" s="40"/>
      <c r="D75" s="44"/>
      <c r="E75" s="50"/>
    </row>
    <row r="76" spans="4:5" ht="22.5" customHeight="1">
      <c r="D76" s="46"/>
      <c r="E76" s="49"/>
    </row>
    <row r="77" spans="4:5" ht="13.5" customHeight="1">
      <c r="D77" s="38"/>
      <c r="E77" s="39"/>
    </row>
    <row r="78" spans="4:5" ht="13.5" customHeight="1">
      <c r="D78" s="46"/>
      <c r="E78" s="43"/>
    </row>
    <row r="79" spans="4:5" ht="13.5" customHeight="1">
      <c r="D79" s="38"/>
      <c r="E79" s="39"/>
    </row>
    <row r="80" spans="4:5" ht="13.5" customHeight="1">
      <c r="D80" s="38"/>
      <c r="E80" s="39"/>
    </row>
    <row r="81" spans="1:5" ht="13.5" customHeight="1">
      <c r="A81" s="40"/>
      <c r="D81" s="52"/>
      <c r="E81" s="50"/>
    </row>
    <row r="82" spans="2:5" ht="13.5" customHeight="1">
      <c r="B82" s="40"/>
      <c r="C82" s="40"/>
      <c r="D82" s="53"/>
      <c r="E82" s="50"/>
    </row>
    <row r="83" spans="2:5" ht="13.5" customHeight="1">
      <c r="B83" s="40"/>
      <c r="C83" s="40"/>
      <c r="D83" s="53"/>
      <c r="E83" s="41"/>
    </row>
    <row r="84" spans="2:5" ht="13.5" customHeight="1">
      <c r="B84" s="40"/>
      <c r="C84" s="40"/>
      <c r="D84" s="46"/>
      <c r="E84" s="47"/>
    </row>
    <row r="85" spans="4:5" ht="12.75">
      <c r="D85" s="38"/>
      <c r="E85" s="39"/>
    </row>
    <row r="86" spans="2:5" ht="12.75">
      <c r="B86" s="40"/>
      <c r="D86" s="38"/>
      <c r="E86" s="50"/>
    </row>
    <row r="87" spans="3:5" ht="12.75">
      <c r="C87" s="40"/>
      <c r="D87" s="38"/>
      <c r="E87" s="41"/>
    </row>
    <row r="88" spans="3:5" ht="12.75">
      <c r="C88" s="40"/>
      <c r="D88" s="46"/>
      <c r="E88" s="43"/>
    </row>
    <row r="89" spans="4:5" ht="12.75">
      <c r="D89" s="38"/>
      <c r="E89" s="39"/>
    </row>
    <row r="90" spans="4:5" ht="12.75">
      <c r="D90" s="38"/>
      <c r="E90" s="39"/>
    </row>
    <row r="91" spans="4:5" ht="12.75">
      <c r="D91" s="54"/>
      <c r="E91" s="55"/>
    </row>
    <row r="92" spans="4:5" ht="12.75">
      <c r="D92" s="38"/>
      <c r="E92" s="39"/>
    </row>
    <row r="93" spans="4:5" ht="12.75">
      <c r="D93" s="38"/>
      <c r="E93" s="39"/>
    </row>
    <row r="94" spans="4:5" ht="12.75">
      <c r="D94" s="38"/>
      <c r="E94" s="39"/>
    </row>
    <row r="95" spans="4:5" ht="12.75">
      <c r="D95" s="46"/>
      <c r="E95" s="43"/>
    </row>
    <row r="96" spans="4:5" ht="12.75">
      <c r="D96" s="38"/>
      <c r="E96" s="39"/>
    </row>
    <row r="97" spans="4:5" ht="12.75">
      <c r="D97" s="46"/>
      <c r="E97" s="43"/>
    </row>
    <row r="98" spans="4:5" ht="12.75">
      <c r="D98" s="38"/>
      <c r="E98" s="39"/>
    </row>
    <row r="99" spans="4:5" ht="12.75">
      <c r="D99" s="38"/>
      <c r="E99" s="39"/>
    </row>
    <row r="100" spans="4:5" ht="12.75">
      <c r="D100" s="38"/>
      <c r="E100" s="39"/>
    </row>
    <row r="101" spans="4:5" ht="12.75">
      <c r="D101" s="38"/>
      <c r="E101" s="39"/>
    </row>
    <row r="102" spans="1:5" ht="28.5" customHeight="1">
      <c r="A102" s="56"/>
      <c r="B102" s="56"/>
      <c r="C102" s="56"/>
      <c r="D102" s="57"/>
      <c r="E102" s="58"/>
    </row>
    <row r="103" spans="3:5" ht="12.75">
      <c r="C103" s="40"/>
      <c r="D103" s="38"/>
      <c r="E103" s="41"/>
    </row>
    <row r="104" spans="4:5" ht="12.75">
      <c r="D104" s="59"/>
      <c r="E104" s="60"/>
    </row>
    <row r="105" spans="4:5" ht="12.75">
      <c r="D105" s="38"/>
      <c r="E105" s="39"/>
    </row>
    <row r="106" spans="4:5" ht="12.75">
      <c r="D106" s="54"/>
      <c r="E106" s="55"/>
    </row>
    <row r="107" spans="4:5" ht="12.75">
      <c r="D107" s="54"/>
      <c r="E107" s="55"/>
    </row>
    <row r="108" spans="4:5" ht="12.75">
      <c r="D108" s="38"/>
      <c r="E108" s="39"/>
    </row>
    <row r="109" spans="4:5" ht="12.75">
      <c r="D109" s="46"/>
      <c r="E109" s="43"/>
    </row>
    <row r="110" spans="4:5" ht="12.75">
      <c r="D110" s="38"/>
      <c r="E110" s="39"/>
    </row>
    <row r="111" spans="4:5" ht="12.75">
      <c r="D111" s="38"/>
      <c r="E111" s="39"/>
    </row>
    <row r="112" spans="4:5" ht="12.75">
      <c r="D112" s="46"/>
      <c r="E112" s="43"/>
    </row>
    <row r="113" spans="4:5" ht="12.75">
      <c r="D113" s="38"/>
      <c r="E113" s="39"/>
    </row>
    <row r="114" spans="4:5" ht="12.75">
      <c r="D114" s="54"/>
      <c r="E114" s="55"/>
    </row>
    <row r="115" spans="4:5" ht="12.75">
      <c r="D115" s="46"/>
      <c r="E115" s="60"/>
    </row>
    <row r="116" spans="4:5" ht="12.75">
      <c r="D116" s="44"/>
      <c r="E116" s="55"/>
    </row>
    <row r="117" spans="4:5" ht="12.75">
      <c r="D117" s="46"/>
      <c r="E117" s="43"/>
    </row>
    <row r="118" spans="4:5" ht="12.75">
      <c r="D118" s="38"/>
      <c r="E118" s="39"/>
    </row>
    <row r="119" spans="3:5" ht="12.75">
      <c r="C119" s="40"/>
      <c r="D119" s="38"/>
      <c r="E119" s="41"/>
    </row>
    <row r="120" spans="4:5" ht="12.75">
      <c r="D120" s="44"/>
      <c r="E120" s="43"/>
    </row>
    <row r="121" spans="4:5" ht="12.75">
      <c r="D121" s="44"/>
      <c r="E121" s="55"/>
    </row>
    <row r="122" spans="3:5" ht="12.75">
      <c r="C122" s="40"/>
      <c r="D122" s="44"/>
      <c r="E122" s="61"/>
    </row>
    <row r="123" spans="3:5" ht="12.75">
      <c r="C123" s="40"/>
      <c r="D123" s="46"/>
      <c r="E123" s="47"/>
    </row>
    <row r="124" spans="4:5" ht="12.75">
      <c r="D124" s="38"/>
      <c r="E124" s="39"/>
    </row>
    <row r="125" spans="4:5" ht="12.75">
      <c r="D125" s="59"/>
      <c r="E125" s="62"/>
    </row>
    <row r="126" spans="4:5" ht="11.25" customHeight="1">
      <c r="D126" s="54"/>
      <c r="E126" s="55"/>
    </row>
    <row r="127" spans="2:5" ht="24" customHeight="1">
      <c r="B127" s="40"/>
      <c r="D127" s="54"/>
      <c r="E127" s="63"/>
    </row>
    <row r="128" spans="3:5" ht="15" customHeight="1">
      <c r="C128" s="40"/>
      <c r="D128" s="54"/>
      <c r="E128" s="63"/>
    </row>
    <row r="129" spans="4:5" ht="11.25" customHeight="1">
      <c r="D129" s="59"/>
      <c r="E129" s="60"/>
    </row>
    <row r="130" spans="4:5" ht="12.75">
      <c r="D130" s="54"/>
      <c r="E130" s="55"/>
    </row>
    <row r="131" spans="2:5" ht="13.5" customHeight="1">
      <c r="B131" s="40"/>
      <c r="D131" s="54"/>
      <c r="E131" s="64"/>
    </row>
    <row r="132" spans="3:5" ht="12.75" customHeight="1">
      <c r="C132" s="40"/>
      <c r="D132" s="54"/>
      <c r="E132" s="41"/>
    </row>
    <row r="133" spans="3:5" ht="12.75" customHeight="1">
      <c r="C133" s="40"/>
      <c r="D133" s="46"/>
      <c r="E133" s="47"/>
    </row>
    <row r="134" spans="4:5" ht="12.75">
      <c r="D134" s="38"/>
      <c r="E134" s="39"/>
    </row>
    <row r="135" spans="3:5" ht="12.75">
      <c r="C135" s="40"/>
      <c r="D135" s="38"/>
      <c r="E135" s="61"/>
    </row>
    <row r="136" spans="4:5" ht="12.75">
      <c r="D136" s="59"/>
      <c r="E136" s="60"/>
    </row>
    <row r="137" spans="4:5" ht="12.75">
      <c r="D137" s="54"/>
      <c r="E137" s="55"/>
    </row>
    <row r="138" spans="4:5" ht="12.75">
      <c r="D138" s="38"/>
      <c r="E138" s="39"/>
    </row>
    <row r="139" spans="1:5" ht="19.5" customHeight="1">
      <c r="A139" s="65"/>
      <c r="B139" s="14"/>
      <c r="C139" s="14"/>
      <c r="D139" s="14"/>
      <c r="E139" s="50"/>
    </row>
    <row r="140" spans="1:5" ht="15" customHeight="1">
      <c r="A140" s="40"/>
      <c r="D140" s="52"/>
      <c r="E140" s="50"/>
    </row>
    <row r="141" spans="1:5" ht="12.75">
      <c r="A141" s="40"/>
      <c r="B141" s="40"/>
      <c r="D141" s="52"/>
      <c r="E141" s="41"/>
    </row>
    <row r="142" spans="3:5" ht="12.75">
      <c r="C142" s="40"/>
      <c r="D142" s="38"/>
      <c r="E142" s="50"/>
    </row>
    <row r="143" spans="4:5" ht="12.75">
      <c r="D143" s="42"/>
      <c r="E143" s="43"/>
    </row>
    <row r="144" spans="2:5" ht="12.75">
      <c r="B144" s="40"/>
      <c r="D144" s="38"/>
      <c r="E144" s="41"/>
    </row>
    <row r="145" spans="3:5" ht="12.75">
      <c r="C145" s="40"/>
      <c r="D145" s="38"/>
      <c r="E145" s="41"/>
    </row>
    <row r="146" spans="4:5" ht="12.75">
      <c r="D146" s="46"/>
      <c r="E146" s="47"/>
    </row>
    <row r="147" spans="3:5" ht="22.5" customHeight="1">
      <c r="C147" s="40"/>
      <c r="D147" s="38"/>
      <c r="E147" s="48"/>
    </row>
    <row r="148" spans="4:5" ht="12.75">
      <c r="D148" s="38"/>
      <c r="E148" s="47"/>
    </row>
    <row r="149" spans="2:5" ht="12.75">
      <c r="B149" s="40"/>
      <c r="D149" s="44"/>
      <c r="E149" s="50"/>
    </row>
    <row r="150" spans="3:5" ht="12.75">
      <c r="C150" s="40"/>
      <c r="D150" s="44"/>
      <c r="E150" s="51"/>
    </row>
    <row r="151" spans="4:5" ht="12.75">
      <c r="D151" s="46"/>
      <c r="E151" s="43"/>
    </row>
    <row r="152" spans="1:5" ht="13.5" customHeight="1">
      <c r="A152" s="40"/>
      <c r="D152" s="52"/>
      <c r="E152" s="50"/>
    </row>
    <row r="153" spans="2:5" ht="13.5" customHeight="1">
      <c r="B153" s="40"/>
      <c r="D153" s="38"/>
      <c r="E153" s="50"/>
    </row>
    <row r="154" spans="3:5" ht="13.5" customHeight="1">
      <c r="C154" s="40"/>
      <c r="D154" s="38"/>
      <c r="E154" s="41"/>
    </row>
    <row r="155" spans="3:5" ht="12.75">
      <c r="C155" s="40"/>
      <c r="D155" s="46"/>
      <c r="E155" s="43"/>
    </row>
    <row r="156" spans="3:5" ht="12.75">
      <c r="C156" s="40"/>
      <c r="D156" s="38"/>
      <c r="E156" s="41"/>
    </row>
    <row r="157" spans="4:5" ht="12.75">
      <c r="D157" s="59"/>
      <c r="E157" s="60"/>
    </row>
    <row r="158" spans="3:5" ht="12.75">
      <c r="C158" s="40"/>
      <c r="D158" s="44"/>
      <c r="E158" s="61"/>
    </row>
    <row r="159" spans="3:5" ht="12.75">
      <c r="C159" s="40"/>
      <c r="D159" s="46"/>
      <c r="E159" s="47"/>
    </row>
    <row r="160" spans="4:5" ht="12.75">
      <c r="D160" s="59"/>
      <c r="E160" s="66"/>
    </row>
    <row r="161" spans="2:5" ht="12.75">
      <c r="B161" s="40"/>
      <c r="D161" s="54"/>
      <c r="E161" s="64"/>
    </row>
    <row r="162" spans="3:5" ht="12.75">
      <c r="C162" s="40"/>
      <c r="D162" s="54"/>
      <c r="E162" s="41"/>
    </row>
    <row r="163" spans="3:5" ht="12.75">
      <c r="C163" s="40"/>
      <c r="D163" s="46"/>
      <c r="E163" s="47"/>
    </row>
    <row r="164" spans="3:5" ht="12.75">
      <c r="C164" s="40"/>
      <c r="D164" s="46"/>
      <c r="E164" s="47"/>
    </row>
    <row r="165" spans="4:5" ht="12.75">
      <c r="D165" s="38"/>
      <c r="E165" s="39"/>
    </row>
    <row r="166" spans="1:5" s="67" customFormat="1" ht="18" customHeight="1">
      <c r="A166" s="259"/>
      <c r="B166" s="260"/>
      <c r="C166" s="260"/>
      <c r="D166" s="260"/>
      <c r="E166" s="260"/>
    </row>
    <row r="167" spans="1:5" ht="28.5" customHeight="1">
      <c r="A167" s="56"/>
      <c r="B167" s="56"/>
      <c r="C167" s="56"/>
      <c r="D167" s="57"/>
      <c r="E167" s="58"/>
    </row>
    <row r="169" spans="1:5" ht="15.75">
      <c r="A169" s="69"/>
      <c r="B169" s="40"/>
      <c r="C169" s="40"/>
      <c r="D169" s="70"/>
      <c r="E169" s="13"/>
    </row>
    <row r="170" spans="1:5" ht="12.75">
      <c r="A170" s="40"/>
      <c r="B170" s="40"/>
      <c r="C170" s="40"/>
      <c r="D170" s="70"/>
      <c r="E170" s="13"/>
    </row>
    <row r="171" spans="1:5" ht="17.25" customHeight="1">
      <c r="A171" s="40"/>
      <c r="B171" s="40"/>
      <c r="C171" s="40"/>
      <c r="D171" s="70"/>
      <c r="E171" s="13"/>
    </row>
    <row r="172" spans="1:5" ht="13.5" customHeight="1">
      <c r="A172" s="40"/>
      <c r="B172" s="40"/>
      <c r="C172" s="40"/>
      <c r="D172" s="70"/>
      <c r="E172" s="13"/>
    </row>
    <row r="173" spans="1:5" ht="12.75">
      <c r="A173" s="40"/>
      <c r="B173" s="40"/>
      <c r="C173" s="40"/>
      <c r="D173" s="70"/>
      <c r="E173" s="13"/>
    </row>
    <row r="174" spans="1:3" ht="12.75">
      <c r="A174" s="40"/>
      <c r="B174" s="40"/>
      <c r="C174" s="40"/>
    </row>
    <row r="175" spans="1:5" ht="12.75">
      <c r="A175" s="40"/>
      <c r="B175" s="40"/>
      <c r="C175" s="40"/>
      <c r="D175" s="70"/>
      <c r="E175" s="13"/>
    </row>
    <row r="176" spans="1:5" ht="12.75">
      <c r="A176" s="40"/>
      <c r="B176" s="40"/>
      <c r="C176" s="40"/>
      <c r="D176" s="70"/>
      <c r="E176" s="71"/>
    </row>
    <row r="177" spans="1:5" ht="12.75">
      <c r="A177" s="40"/>
      <c r="B177" s="40"/>
      <c r="C177" s="40"/>
      <c r="D177" s="70"/>
      <c r="E177" s="13"/>
    </row>
    <row r="178" spans="1:5" ht="22.5" customHeight="1">
      <c r="A178" s="40"/>
      <c r="B178" s="40"/>
      <c r="C178" s="40"/>
      <c r="D178" s="70"/>
      <c r="E178" s="48"/>
    </row>
    <row r="179" spans="4:5" ht="22.5" customHeight="1">
      <c r="D179" s="46"/>
      <c r="E179" s="49"/>
    </row>
  </sheetData>
  <sheetProtection/>
  <mergeCells count="8">
    <mergeCell ref="A1:H1"/>
    <mergeCell ref="B26:H26"/>
    <mergeCell ref="B28:H28"/>
    <mergeCell ref="B40:H40"/>
    <mergeCell ref="B42:H42"/>
    <mergeCell ref="A166:E166"/>
    <mergeCell ref="B3:H3"/>
    <mergeCell ref="B54:H5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6" max="8" man="1"/>
    <brk id="100" max="9" man="1"/>
    <brk id="16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3"/>
  <sheetViews>
    <sheetView zoomScalePageLayoutView="0" workbookViewId="0" topLeftCell="A28">
      <selection activeCell="L11" sqref="L11"/>
    </sheetView>
  </sheetViews>
  <sheetFormatPr defaultColWidth="11.421875" defaultRowHeight="12.75"/>
  <cols>
    <col min="1" max="1" width="11.421875" style="93" bestFit="1" customWidth="1"/>
    <col min="2" max="2" width="36.140625" style="94" customWidth="1"/>
    <col min="3" max="3" width="12.7109375" style="3" customWidth="1"/>
    <col min="4" max="4" width="13.140625" style="3" customWidth="1"/>
    <col min="5" max="5" width="12.57421875" style="3" customWidth="1"/>
    <col min="6" max="6" width="13.7109375" style="3" customWidth="1"/>
    <col min="7" max="7" width="7.57421875" style="3" customWidth="1"/>
    <col min="8" max="8" width="7.28125" style="3" customWidth="1"/>
    <col min="9" max="9" width="12.28125" style="3" customWidth="1"/>
    <col min="10" max="10" width="13.28125" style="3" customWidth="1"/>
    <col min="11" max="11" width="16.00390625" style="3" customWidth="1"/>
    <col min="12" max="12" width="15.57421875" style="3" customWidth="1"/>
    <col min="13" max="16384" width="11.421875" style="10" customWidth="1"/>
  </cols>
  <sheetData>
    <row r="1" spans="1:12" ht="24" customHeight="1">
      <c r="A1" s="261" t="s">
        <v>20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s="13" customFormat="1" ht="78.75">
      <c r="A2" s="11" t="s">
        <v>21</v>
      </c>
      <c r="B2" s="11" t="s">
        <v>22</v>
      </c>
      <c r="C2" s="12" t="s">
        <v>300</v>
      </c>
      <c r="D2" s="95" t="s">
        <v>12</v>
      </c>
      <c r="E2" s="95" t="s">
        <v>13</v>
      </c>
      <c r="F2" s="95" t="s">
        <v>243</v>
      </c>
      <c r="G2" s="95" t="s">
        <v>15</v>
      </c>
      <c r="H2" s="95" t="s">
        <v>23</v>
      </c>
      <c r="I2" s="95" t="s">
        <v>17</v>
      </c>
      <c r="J2" s="95" t="s">
        <v>192</v>
      </c>
      <c r="K2" s="12" t="s">
        <v>200</v>
      </c>
      <c r="L2" s="12" t="s">
        <v>201</v>
      </c>
    </row>
    <row r="3" spans="1:12" ht="12.75">
      <c r="A3" s="92"/>
      <c r="B3" s="15"/>
      <c r="C3" s="109"/>
      <c r="D3" s="110">
        <v>11</v>
      </c>
      <c r="E3" s="110">
        <v>25</v>
      </c>
      <c r="F3" s="110">
        <v>29</v>
      </c>
      <c r="G3" s="110">
        <v>55</v>
      </c>
      <c r="H3" s="110">
        <v>55</v>
      </c>
      <c r="I3" s="110">
        <v>55</v>
      </c>
      <c r="J3" s="110">
        <v>55</v>
      </c>
      <c r="K3" s="109"/>
      <c r="L3" s="109"/>
    </row>
    <row r="4" spans="1:12" ht="12.75">
      <c r="A4" s="111"/>
      <c r="B4" s="112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2.75">
      <c r="A5" s="111"/>
      <c r="B5" s="112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s="13" customFormat="1" ht="45">
      <c r="A6" s="111"/>
      <c r="B6" s="117" t="s">
        <v>238</v>
      </c>
      <c r="C6" s="113"/>
      <c r="D6" s="113"/>
      <c r="E6" s="130"/>
      <c r="F6" s="113"/>
      <c r="G6" s="113"/>
      <c r="H6" s="113"/>
      <c r="I6" s="113"/>
      <c r="J6" s="113"/>
      <c r="K6" s="113"/>
      <c r="L6" s="113"/>
    </row>
    <row r="7" spans="1:12" ht="12.75">
      <c r="A7" s="111"/>
      <c r="B7" s="112"/>
      <c r="C7" s="107"/>
      <c r="D7" s="107"/>
      <c r="E7" s="128"/>
      <c r="F7" s="107"/>
      <c r="G7" s="107"/>
      <c r="H7" s="107"/>
      <c r="I7" s="107"/>
      <c r="J7" s="107"/>
      <c r="K7" s="107"/>
      <c r="L7" s="107"/>
    </row>
    <row r="8" spans="1:12" s="13" customFormat="1" ht="12.75">
      <c r="A8" s="114"/>
      <c r="B8" s="115" t="s">
        <v>52</v>
      </c>
      <c r="C8" s="113"/>
      <c r="D8" s="113"/>
      <c r="E8" s="130"/>
      <c r="F8" s="113"/>
      <c r="G8" s="113"/>
      <c r="H8" s="113"/>
      <c r="I8" s="113"/>
      <c r="J8" s="113"/>
      <c r="K8" s="113"/>
      <c r="L8" s="113"/>
    </row>
    <row r="9" spans="1:12" s="13" customFormat="1" ht="26.25" customHeight="1">
      <c r="A9" s="116" t="s">
        <v>54</v>
      </c>
      <c r="B9" s="115" t="s">
        <v>53</v>
      </c>
      <c r="C9" s="113"/>
      <c r="D9" s="113"/>
      <c r="E9" s="130"/>
      <c r="F9" s="113"/>
      <c r="G9" s="113"/>
      <c r="H9" s="113"/>
      <c r="I9" s="113"/>
      <c r="J9" s="113"/>
      <c r="K9" s="113"/>
      <c r="L9" s="113"/>
    </row>
    <row r="10" spans="1:12" s="13" customFormat="1" ht="12.75">
      <c r="A10" s="111">
        <v>3</v>
      </c>
      <c r="B10" s="115" t="s">
        <v>24</v>
      </c>
      <c r="C10" s="129">
        <f>SUM(D10:J10)</f>
        <v>4421900</v>
      </c>
      <c r="D10" s="129">
        <f>D11+D23+D90</f>
        <v>3641200</v>
      </c>
      <c r="E10" s="129">
        <f>E11+E23+E90</f>
        <v>568000</v>
      </c>
      <c r="F10" s="180">
        <f>F11+F23+F90+F99</f>
        <v>167700</v>
      </c>
      <c r="G10" s="180">
        <f>G11+G23+G90+G99</f>
        <v>0</v>
      </c>
      <c r="H10" s="180">
        <f>H11+H23+H90+H99</f>
        <v>0</v>
      </c>
      <c r="I10" s="180">
        <f>I11+I23+I90+I99</f>
        <v>0</v>
      </c>
      <c r="J10" s="180">
        <f>J11+J23+J90+J99</f>
        <v>45000</v>
      </c>
      <c r="K10" s="181">
        <f>K11+K23+K90</f>
        <v>0</v>
      </c>
      <c r="L10" s="180">
        <f>L11+L23+L90</f>
        <v>0</v>
      </c>
    </row>
    <row r="11" spans="1:12" s="13" customFormat="1" ht="12.75">
      <c r="A11" s="111">
        <v>31</v>
      </c>
      <c r="B11" s="115" t="s">
        <v>25</v>
      </c>
      <c r="C11" s="129">
        <f aca="true" t="shared" si="0" ref="C11:J11">C12+C14+C21</f>
        <v>2566200</v>
      </c>
      <c r="D11" s="129">
        <f t="shared" si="0"/>
        <v>3020800</v>
      </c>
      <c r="E11" s="129">
        <f t="shared" si="0"/>
        <v>88000</v>
      </c>
      <c r="F11" s="181">
        <f t="shared" si="0"/>
        <v>83200</v>
      </c>
      <c r="G11" s="181">
        <f t="shared" si="0"/>
        <v>0</v>
      </c>
      <c r="H11" s="181">
        <f t="shared" si="0"/>
        <v>0</v>
      </c>
      <c r="I11" s="181">
        <f t="shared" si="0"/>
        <v>0</v>
      </c>
      <c r="J11" s="181">
        <f t="shared" si="0"/>
        <v>0</v>
      </c>
      <c r="K11" s="146"/>
      <c r="L11" s="146"/>
    </row>
    <row r="12" spans="1:12" ht="12.75">
      <c r="A12" s="108">
        <v>311</v>
      </c>
      <c r="B12" s="112" t="s">
        <v>26</v>
      </c>
      <c r="C12" s="127">
        <f>SUM(C13)</f>
        <v>2566200</v>
      </c>
      <c r="D12" s="127">
        <f>SUM(D13)</f>
        <v>2483000</v>
      </c>
      <c r="E12" s="127">
        <f aca="true" t="shared" si="1" ref="E12:J12">E13</f>
        <v>0</v>
      </c>
      <c r="F12" s="178">
        <f t="shared" si="1"/>
        <v>83200</v>
      </c>
      <c r="G12" s="178">
        <f t="shared" si="1"/>
        <v>0</v>
      </c>
      <c r="H12" s="178">
        <f t="shared" si="1"/>
        <v>0</v>
      </c>
      <c r="I12" s="178">
        <f t="shared" si="1"/>
        <v>0</v>
      </c>
      <c r="J12" s="178">
        <f t="shared" si="1"/>
        <v>0</v>
      </c>
      <c r="K12" s="107"/>
      <c r="L12" s="107"/>
    </row>
    <row r="13" spans="1:12" ht="12.75">
      <c r="A13" s="118" t="s">
        <v>61</v>
      </c>
      <c r="B13" s="112" t="s">
        <v>107</v>
      </c>
      <c r="C13" s="173">
        <f>SUM(D13:J13)</f>
        <v>2566200</v>
      </c>
      <c r="D13" s="144">
        <v>2483000</v>
      </c>
      <c r="E13" s="141">
        <v>0</v>
      </c>
      <c r="F13" s="205">
        <v>83200</v>
      </c>
      <c r="G13" s="157"/>
      <c r="H13" s="157"/>
      <c r="I13" s="157"/>
      <c r="J13" s="157"/>
      <c r="K13" s="107"/>
      <c r="L13" s="107"/>
    </row>
    <row r="14" spans="1:12" ht="12.75">
      <c r="A14" s="108">
        <v>312</v>
      </c>
      <c r="B14" s="112" t="s">
        <v>27</v>
      </c>
      <c r="C14" s="127">
        <f>SUM(C1:C20)</f>
        <v>0</v>
      </c>
      <c r="D14" s="127">
        <f>SUM(D15:D20)</f>
        <v>147800</v>
      </c>
      <c r="E14" s="127">
        <f>SUM(E15:E20)</f>
        <v>88000</v>
      </c>
      <c r="F14" s="128">
        <f>SUM(F16:F20)</f>
        <v>0</v>
      </c>
      <c r="G14" s="128">
        <f>SUM(G16:G20)</f>
        <v>0</v>
      </c>
      <c r="H14" s="128">
        <f>SUM(H16:H20)</f>
        <v>0</v>
      </c>
      <c r="I14" s="128">
        <f>SUM(I16:I20)</f>
        <v>0</v>
      </c>
      <c r="J14" s="128">
        <f>SUM(J16:J20)</f>
        <v>0</v>
      </c>
      <c r="K14" s="107"/>
      <c r="L14" s="107"/>
    </row>
    <row r="15" spans="1:12" ht="12.75">
      <c r="A15" s="139">
        <v>31211</v>
      </c>
      <c r="B15" s="166" t="s">
        <v>270</v>
      </c>
      <c r="C15" s="173">
        <f aca="true" t="shared" si="2" ref="C15:C20">SUM(D15:J15)</f>
        <v>130000</v>
      </c>
      <c r="D15" s="173">
        <v>42000</v>
      </c>
      <c r="E15" s="173">
        <v>88000</v>
      </c>
      <c r="F15" s="141"/>
      <c r="G15" s="141"/>
      <c r="H15" s="141"/>
      <c r="I15" s="141"/>
      <c r="J15" s="141"/>
      <c r="K15" s="107"/>
      <c r="L15" s="107"/>
    </row>
    <row r="16" spans="1:12" ht="12.75">
      <c r="A16" s="118" t="s">
        <v>62</v>
      </c>
      <c r="B16" s="112" t="s">
        <v>108</v>
      </c>
      <c r="C16" s="173">
        <f t="shared" si="2"/>
        <v>0</v>
      </c>
      <c r="D16" s="123"/>
      <c r="E16" s="141"/>
      <c r="F16" s="157"/>
      <c r="G16" s="157"/>
      <c r="H16" s="157"/>
      <c r="I16" s="157"/>
      <c r="J16" s="157"/>
      <c r="K16" s="107"/>
      <c r="L16" s="107"/>
    </row>
    <row r="17" spans="1:12" ht="12.75">
      <c r="A17" s="118" t="s">
        <v>63</v>
      </c>
      <c r="B17" s="112" t="s">
        <v>109</v>
      </c>
      <c r="C17" s="176">
        <f t="shared" si="2"/>
        <v>26000</v>
      </c>
      <c r="D17" s="120">
        <v>26000</v>
      </c>
      <c r="E17" s="141"/>
      <c r="F17" s="157"/>
      <c r="G17" s="157"/>
      <c r="H17" s="157"/>
      <c r="I17" s="157"/>
      <c r="J17" s="157"/>
      <c r="K17" s="107"/>
      <c r="L17" s="107"/>
    </row>
    <row r="18" spans="1:12" ht="12.75">
      <c r="A18" s="118" t="s">
        <v>202</v>
      </c>
      <c r="B18" s="112" t="s">
        <v>203</v>
      </c>
      <c r="C18" s="173">
        <f t="shared" si="2"/>
        <v>0</v>
      </c>
      <c r="D18" s="120"/>
      <c r="E18" s="141"/>
      <c r="F18" s="157"/>
      <c r="G18" s="157"/>
      <c r="H18" s="157"/>
      <c r="I18" s="157"/>
      <c r="J18" s="157"/>
      <c r="K18" s="107"/>
      <c r="L18" s="107"/>
    </row>
    <row r="19" spans="1:12" ht="12.75" customHeight="1">
      <c r="A19" s="118" t="s">
        <v>64</v>
      </c>
      <c r="B19" s="112" t="s">
        <v>111</v>
      </c>
      <c r="C19" s="173">
        <f t="shared" si="2"/>
        <v>39300</v>
      </c>
      <c r="D19" s="120">
        <v>39300</v>
      </c>
      <c r="E19" s="141"/>
      <c r="F19" s="157"/>
      <c r="G19" s="157"/>
      <c r="H19" s="157"/>
      <c r="I19" s="157"/>
      <c r="J19" s="157"/>
      <c r="K19" s="107"/>
      <c r="L19" s="107"/>
    </row>
    <row r="20" spans="1:12" ht="12.75">
      <c r="A20" s="118" t="s">
        <v>65</v>
      </c>
      <c r="B20" s="112" t="s">
        <v>110</v>
      </c>
      <c r="C20" s="173">
        <f t="shared" si="2"/>
        <v>40500</v>
      </c>
      <c r="D20" s="120">
        <v>40500</v>
      </c>
      <c r="E20" s="141"/>
      <c r="F20" s="157"/>
      <c r="G20" s="157"/>
      <c r="H20" s="157"/>
      <c r="I20" s="157"/>
      <c r="J20" s="157"/>
      <c r="K20" s="107"/>
      <c r="L20" s="107"/>
    </row>
    <row r="21" spans="1:12" ht="12.75">
      <c r="A21" s="108">
        <v>313</v>
      </c>
      <c r="B21" s="112" t="s">
        <v>28</v>
      </c>
      <c r="C21" s="127">
        <f>SUM(C22)</f>
        <v>390000</v>
      </c>
      <c r="D21" s="127">
        <f>SUM(D22)</f>
        <v>390000</v>
      </c>
      <c r="E21" s="128">
        <f>SUM(E22)</f>
        <v>0</v>
      </c>
      <c r="F21" s="128">
        <f>F22</f>
        <v>0</v>
      </c>
      <c r="G21" s="128">
        <f>G22</f>
        <v>0</v>
      </c>
      <c r="H21" s="128">
        <f>H22</f>
        <v>0</v>
      </c>
      <c r="I21" s="128">
        <f>I22</f>
        <v>0</v>
      </c>
      <c r="J21" s="128">
        <f>J22</f>
        <v>0</v>
      </c>
      <c r="K21" s="107"/>
      <c r="L21" s="107"/>
    </row>
    <row r="22" spans="1:12" ht="12.75">
      <c r="A22" s="118" t="s">
        <v>66</v>
      </c>
      <c r="B22" s="112" t="s">
        <v>112</v>
      </c>
      <c r="C22" s="173">
        <f>SUM(D22:J22)</f>
        <v>390000</v>
      </c>
      <c r="D22" s="120">
        <v>390000</v>
      </c>
      <c r="E22" s="141"/>
      <c r="F22" s="157"/>
      <c r="G22" s="157"/>
      <c r="H22" s="157"/>
      <c r="I22" s="157"/>
      <c r="J22" s="157"/>
      <c r="K22" s="107"/>
      <c r="L22" s="107"/>
    </row>
    <row r="23" spans="1:12" s="13" customFormat="1" ht="12.75">
      <c r="A23" s="111">
        <v>32</v>
      </c>
      <c r="B23" s="115" t="s">
        <v>29</v>
      </c>
      <c r="C23" s="129">
        <f>C24+C31+C46+C76+C78</f>
        <v>1207500</v>
      </c>
      <c r="D23" s="129">
        <f>D24+D31+D46+D76+D78</f>
        <v>605200</v>
      </c>
      <c r="E23" s="146">
        <f>E24+E31+E46+E78+E76</f>
        <v>476400</v>
      </c>
      <c r="F23" s="181">
        <f>F24+F31+F46+F76+F78</f>
        <v>80900</v>
      </c>
      <c r="G23" s="181">
        <f>G24+G31+G46+G76+G78</f>
        <v>0</v>
      </c>
      <c r="H23" s="181">
        <f>H24+H31+H46+H76+H78</f>
        <v>0</v>
      </c>
      <c r="I23" s="181">
        <f>I24+I31+I46+I76+I78</f>
        <v>0</v>
      </c>
      <c r="J23" s="181">
        <f>J24+J31+J46+J76+J78</f>
        <v>45000</v>
      </c>
      <c r="K23" s="146"/>
      <c r="L23" s="146"/>
    </row>
    <row r="24" spans="1:12" ht="12.75">
      <c r="A24" s="108">
        <v>321</v>
      </c>
      <c r="B24" s="112" t="s">
        <v>30</v>
      </c>
      <c r="C24" s="127">
        <f aca="true" t="shared" si="3" ref="C24:J24">SUM(C25:C30)</f>
        <v>85500</v>
      </c>
      <c r="D24" s="127">
        <f t="shared" si="3"/>
        <v>77300</v>
      </c>
      <c r="E24" s="149">
        <f t="shared" si="3"/>
        <v>7800</v>
      </c>
      <c r="F24" s="128">
        <f t="shared" si="3"/>
        <v>400</v>
      </c>
      <c r="G24" s="128">
        <f t="shared" si="3"/>
        <v>0</v>
      </c>
      <c r="H24" s="128">
        <f t="shared" si="3"/>
        <v>0</v>
      </c>
      <c r="I24" s="128">
        <f t="shared" si="3"/>
        <v>0</v>
      </c>
      <c r="J24" s="128">
        <f t="shared" si="3"/>
        <v>0</v>
      </c>
      <c r="K24" s="107"/>
      <c r="L24" s="107"/>
    </row>
    <row r="25" spans="1:12" ht="12.75">
      <c r="A25" s="118" t="s">
        <v>67</v>
      </c>
      <c r="B25" s="112" t="s">
        <v>113</v>
      </c>
      <c r="C25" s="173">
        <f aca="true" t="shared" si="4" ref="C25:C30">SUM(D25:J25)</f>
        <v>3200</v>
      </c>
      <c r="D25" s="120">
        <v>900</v>
      </c>
      <c r="E25" s="183">
        <v>2000</v>
      </c>
      <c r="F25" s="141">
        <v>300</v>
      </c>
      <c r="G25" s="157"/>
      <c r="H25" s="157"/>
      <c r="I25" s="157"/>
      <c r="J25" s="157"/>
      <c r="K25" s="107"/>
      <c r="L25" s="107"/>
    </row>
    <row r="26" spans="1:12" ht="12.75">
      <c r="A26" s="118" t="s">
        <v>68</v>
      </c>
      <c r="B26" s="112" t="s">
        <v>114</v>
      </c>
      <c r="C26" s="173">
        <f t="shared" si="4"/>
        <v>5600</v>
      </c>
      <c r="D26" s="120">
        <v>2100</v>
      </c>
      <c r="E26" s="183">
        <v>3500</v>
      </c>
      <c r="F26" s="157"/>
      <c r="G26" s="157"/>
      <c r="H26" s="157"/>
      <c r="I26" s="157"/>
      <c r="J26" s="157"/>
      <c r="K26" s="107"/>
      <c r="L26" s="107"/>
    </row>
    <row r="27" spans="1:12" ht="12.75">
      <c r="A27" s="118" t="s">
        <v>69</v>
      </c>
      <c r="B27" s="112" t="s">
        <v>115</v>
      </c>
      <c r="C27" s="173">
        <f t="shared" si="4"/>
        <v>6600</v>
      </c>
      <c r="D27" s="120">
        <v>4300</v>
      </c>
      <c r="E27" s="183">
        <v>2300</v>
      </c>
      <c r="F27" s="157"/>
      <c r="G27" s="157"/>
      <c r="H27" s="157"/>
      <c r="I27" s="157"/>
      <c r="J27" s="157"/>
      <c r="K27" s="107"/>
      <c r="L27" s="107"/>
    </row>
    <row r="28" spans="1:12" ht="12.75">
      <c r="A28" s="118" t="s">
        <v>227</v>
      </c>
      <c r="B28" s="112" t="s">
        <v>257</v>
      </c>
      <c r="C28" s="173">
        <f t="shared" si="4"/>
        <v>100</v>
      </c>
      <c r="D28" s="120"/>
      <c r="E28" s="206"/>
      <c r="F28" s="141">
        <v>100</v>
      </c>
      <c r="G28" s="157"/>
      <c r="H28" s="157"/>
      <c r="I28" s="157"/>
      <c r="J28" s="157"/>
      <c r="K28" s="107"/>
      <c r="L28" s="107"/>
    </row>
    <row r="29" spans="1:12" ht="12.75">
      <c r="A29" s="118" t="s">
        <v>70</v>
      </c>
      <c r="B29" s="112" t="s">
        <v>116</v>
      </c>
      <c r="C29" s="173">
        <f t="shared" si="4"/>
        <v>65500</v>
      </c>
      <c r="D29" s="120">
        <v>65500</v>
      </c>
      <c r="E29" s="141"/>
      <c r="F29" s="157"/>
      <c r="G29" s="157"/>
      <c r="H29" s="157"/>
      <c r="I29" s="157"/>
      <c r="J29" s="157"/>
      <c r="K29" s="107"/>
      <c r="L29" s="107"/>
    </row>
    <row r="30" spans="1:12" ht="12.75">
      <c r="A30" s="118" t="s">
        <v>71</v>
      </c>
      <c r="B30" s="112" t="s">
        <v>117</v>
      </c>
      <c r="C30" s="173">
        <f t="shared" si="4"/>
        <v>4500</v>
      </c>
      <c r="D30" s="120">
        <v>4500</v>
      </c>
      <c r="E30" s="131"/>
      <c r="F30" s="157"/>
      <c r="G30" s="157"/>
      <c r="H30" s="157"/>
      <c r="I30" s="157"/>
      <c r="J30" s="157"/>
      <c r="K30" s="107"/>
      <c r="L30" s="107"/>
    </row>
    <row r="31" spans="1:12" ht="12.75">
      <c r="A31" s="108">
        <v>322</v>
      </c>
      <c r="B31" s="112" t="s">
        <v>31</v>
      </c>
      <c r="C31" s="127">
        <f aca="true" t="shared" si="5" ref="C31:J31">SUM(C32:C45)</f>
        <v>406300</v>
      </c>
      <c r="D31" s="127">
        <f t="shared" si="5"/>
        <v>142500</v>
      </c>
      <c r="E31" s="149">
        <f t="shared" si="5"/>
        <v>252400</v>
      </c>
      <c r="F31" s="149">
        <f t="shared" si="5"/>
        <v>11400</v>
      </c>
      <c r="G31" s="149">
        <f t="shared" si="5"/>
        <v>0</v>
      </c>
      <c r="H31" s="149">
        <f t="shared" si="5"/>
        <v>0</v>
      </c>
      <c r="I31" s="149">
        <f t="shared" si="5"/>
        <v>0</v>
      </c>
      <c r="J31" s="149">
        <f t="shared" si="5"/>
        <v>0</v>
      </c>
      <c r="K31" s="107"/>
      <c r="L31" s="107"/>
    </row>
    <row r="32" spans="1:12" ht="12.75">
      <c r="A32" s="118" t="s">
        <v>72</v>
      </c>
      <c r="B32" s="112" t="s">
        <v>118</v>
      </c>
      <c r="C32" s="173">
        <f aca="true" t="shared" si="6" ref="C32:C44">SUM(D32:J32)</f>
        <v>57000</v>
      </c>
      <c r="D32" s="120">
        <v>47000</v>
      </c>
      <c r="E32" s="183">
        <v>10000</v>
      </c>
      <c r="F32" s="157"/>
      <c r="G32" s="157"/>
      <c r="H32" s="157"/>
      <c r="I32" s="157"/>
      <c r="J32" s="157"/>
      <c r="K32" s="107"/>
      <c r="L32" s="107"/>
    </row>
    <row r="33" spans="1:12" ht="12.75">
      <c r="A33" s="118" t="s">
        <v>73</v>
      </c>
      <c r="B33" s="112" t="s">
        <v>119</v>
      </c>
      <c r="C33" s="173">
        <f t="shared" si="6"/>
        <v>3000</v>
      </c>
      <c r="D33" s="120">
        <v>3000</v>
      </c>
      <c r="E33" s="153"/>
      <c r="F33" s="157"/>
      <c r="G33" s="157"/>
      <c r="H33" s="157"/>
      <c r="I33" s="157"/>
      <c r="J33" s="157"/>
      <c r="K33" s="107"/>
      <c r="L33" s="107"/>
    </row>
    <row r="34" spans="1:12" ht="12.75">
      <c r="A34" s="118" t="s">
        <v>74</v>
      </c>
      <c r="B34" s="112" t="s">
        <v>120</v>
      </c>
      <c r="C34" s="173">
        <f t="shared" si="6"/>
        <v>9500</v>
      </c>
      <c r="D34" s="120">
        <v>8000</v>
      </c>
      <c r="E34" s="183">
        <v>1000</v>
      </c>
      <c r="F34" s="141">
        <v>500</v>
      </c>
      <c r="G34" s="157"/>
      <c r="H34" s="157"/>
      <c r="I34" s="157"/>
      <c r="J34" s="157"/>
      <c r="K34" s="107"/>
      <c r="L34" s="107"/>
    </row>
    <row r="35" spans="1:12" ht="12.75">
      <c r="A35" s="118" t="s">
        <v>209</v>
      </c>
      <c r="B35" s="112" t="s">
        <v>210</v>
      </c>
      <c r="C35" s="173">
        <f t="shared" si="6"/>
        <v>5700</v>
      </c>
      <c r="D35" s="120"/>
      <c r="E35" s="183">
        <v>5000</v>
      </c>
      <c r="F35" s="141">
        <v>700</v>
      </c>
      <c r="G35" s="157"/>
      <c r="H35" s="157"/>
      <c r="I35" s="157"/>
      <c r="J35" s="157"/>
      <c r="K35" s="107"/>
      <c r="L35" s="107"/>
    </row>
    <row r="36" spans="1:12" ht="12.75">
      <c r="A36" s="118" t="s">
        <v>75</v>
      </c>
      <c r="B36" s="112" t="s">
        <v>121</v>
      </c>
      <c r="C36" s="173">
        <f t="shared" si="6"/>
        <v>7400</v>
      </c>
      <c r="D36" s="120">
        <v>500</v>
      </c>
      <c r="E36" s="184">
        <v>5000</v>
      </c>
      <c r="F36" s="153">
        <v>1900</v>
      </c>
      <c r="G36" s="157"/>
      <c r="H36" s="157"/>
      <c r="I36" s="157"/>
      <c r="J36" s="157"/>
      <c r="K36" s="107"/>
      <c r="L36" s="107"/>
    </row>
    <row r="37" spans="1:12" ht="12.75">
      <c r="A37" s="118" t="s">
        <v>76</v>
      </c>
      <c r="B37" s="112" t="s">
        <v>122</v>
      </c>
      <c r="C37" s="173">
        <f t="shared" si="6"/>
        <v>3900</v>
      </c>
      <c r="D37" s="120">
        <v>3300</v>
      </c>
      <c r="E37" s="153">
        <v>600</v>
      </c>
      <c r="F37" s="157"/>
      <c r="G37" s="157"/>
      <c r="H37" s="157"/>
      <c r="I37" s="157"/>
      <c r="J37" s="157"/>
      <c r="K37" s="107"/>
      <c r="L37" s="107"/>
    </row>
    <row r="38" spans="1:12" ht="12.75">
      <c r="A38" s="118" t="s">
        <v>170</v>
      </c>
      <c r="B38" s="112" t="s">
        <v>171</v>
      </c>
      <c r="C38" s="173">
        <f t="shared" si="6"/>
        <v>0</v>
      </c>
      <c r="D38" s="120"/>
      <c r="E38" s="153"/>
      <c r="F38" s="157"/>
      <c r="G38" s="157"/>
      <c r="H38" s="157"/>
      <c r="I38" s="157"/>
      <c r="J38" s="157"/>
      <c r="K38" s="107"/>
      <c r="L38" s="107"/>
    </row>
    <row r="39" spans="1:12" ht="12.75">
      <c r="A39" s="118" t="s">
        <v>211</v>
      </c>
      <c r="B39" s="112" t="s">
        <v>212</v>
      </c>
      <c r="C39" s="173">
        <f t="shared" si="6"/>
        <v>800</v>
      </c>
      <c r="D39" s="120"/>
      <c r="E39" s="153">
        <v>800</v>
      </c>
      <c r="F39" s="157"/>
      <c r="G39" s="157"/>
      <c r="H39" s="157"/>
      <c r="I39" s="157"/>
      <c r="J39" s="157"/>
      <c r="K39" s="107"/>
      <c r="L39" s="107"/>
    </row>
    <row r="40" spans="1:12" ht="12.75">
      <c r="A40" s="118" t="s">
        <v>77</v>
      </c>
      <c r="B40" s="112" t="s">
        <v>123</v>
      </c>
      <c r="C40" s="173">
        <f t="shared" si="6"/>
        <v>68000</v>
      </c>
      <c r="D40" s="120">
        <v>67400</v>
      </c>
      <c r="E40" s="141"/>
      <c r="F40" s="141">
        <v>600</v>
      </c>
      <c r="G40" s="157"/>
      <c r="H40" s="157"/>
      <c r="I40" s="157"/>
      <c r="J40" s="157"/>
      <c r="K40" s="107"/>
      <c r="L40" s="107"/>
    </row>
    <row r="41" spans="1:12" ht="12.75">
      <c r="A41" s="118" t="s">
        <v>78</v>
      </c>
      <c r="B41" s="112" t="s">
        <v>124</v>
      </c>
      <c r="C41" s="173">
        <f t="shared" si="6"/>
        <v>10600</v>
      </c>
      <c r="D41" s="120">
        <v>10600</v>
      </c>
      <c r="E41" s="141"/>
      <c r="F41" s="157"/>
      <c r="G41" s="157"/>
      <c r="H41" s="157"/>
      <c r="I41" s="157"/>
      <c r="J41" s="157"/>
      <c r="K41" s="107"/>
      <c r="L41" s="107"/>
    </row>
    <row r="42" spans="1:12" ht="15" customHeight="1">
      <c r="A42" s="118" t="s">
        <v>213</v>
      </c>
      <c r="B42" s="112" t="s">
        <v>214</v>
      </c>
      <c r="C42" s="173">
        <f t="shared" si="6"/>
        <v>140000</v>
      </c>
      <c r="D42" s="120"/>
      <c r="E42" s="153">
        <v>140000</v>
      </c>
      <c r="F42" s="157"/>
      <c r="G42" s="157"/>
      <c r="H42" s="157"/>
      <c r="I42" s="157"/>
      <c r="J42" s="157"/>
      <c r="K42" s="107"/>
      <c r="L42" s="107"/>
    </row>
    <row r="43" spans="1:12" ht="23.25" customHeight="1">
      <c r="A43" s="118" t="s">
        <v>79</v>
      </c>
      <c r="B43" s="112" t="s">
        <v>125</v>
      </c>
      <c r="C43" s="173">
        <f t="shared" si="6"/>
        <v>26000</v>
      </c>
      <c r="D43" s="120"/>
      <c r="E43" s="153">
        <v>20000</v>
      </c>
      <c r="F43" s="153">
        <v>6000</v>
      </c>
      <c r="G43" s="157"/>
      <c r="H43" s="157"/>
      <c r="I43" s="157"/>
      <c r="J43" s="157"/>
      <c r="K43" s="107"/>
      <c r="L43" s="107"/>
    </row>
    <row r="44" spans="1:12" ht="12.75">
      <c r="A44" s="118" t="s">
        <v>80</v>
      </c>
      <c r="B44" s="112" t="s">
        <v>126</v>
      </c>
      <c r="C44" s="173">
        <f t="shared" si="6"/>
        <v>34200</v>
      </c>
      <c r="D44" s="122">
        <v>2700</v>
      </c>
      <c r="E44" s="187">
        <v>30000</v>
      </c>
      <c r="F44" s="153">
        <v>1500</v>
      </c>
      <c r="G44" s="157"/>
      <c r="H44" s="157"/>
      <c r="I44" s="157"/>
      <c r="J44" s="157"/>
      <c r="K44" s="107"/>
      <c r="L44" s="107"/>
    </row>
    <row r="45" spans="1:12" ht="12.75">
      <c r="A45" s="119" t="s">
        <v>151</v>
      </c>
      <c r="B45" s="112" t="s">
        <v>152</v>
      </c>
      <c r="C45" s="173">
        <f>SUM(D45:J45)</f>
        <v>40200</v>
      </c>
      <c r="D45" s="123"/>
      <c r="E45" s="185">
        <v>40000</v>
      </c>
      <c r="F45" s="141">
        <v>200</v>
      </c>
      <c r="G45" s="157"/>
      <c r="H45" s="157"/>
      <c r="I45" s="157"/>
      <c r="J45" s="157"/>
      <c r="K45" s="107"/>
      <c r="L45" s="107"/>
    </row>
    <row r="46" spans="1:12" ht="12.75">
      <c r="A46" s="108">
        <v>323</v>
      </c>
      <c r="B46" s="112" t="s">
        <v>32</v>
      </c>
      <c r="C46" s="127">
        <f>SUM(C47:C75)</f>
        <v>518500</v>
      </c>
      <c r="D46" s="127">
        <f>SUM(D47:D72)</f>
        <v>289300</v>
      </c>
      <c r="E46" s="149">
        <f aca="true" t="shared" si="7" ref="E46:J46">SUM(E47:E75)</f>
        <v>119300</v>
      </c>
      <c r="F46" s="178">
        <f t="shared" si="7"/>
        <v>64900</v>
      </c>
      <c r="G46" s="178">
        <f t="shared" si="7"/>
        <v>0</v>
      </c>
      <c r="H46" s="178">
        <f t="shared" si="7"/>
        <v>0</v>
      </c>
      <c r="I46" s="178">
        <f t="shared" si="7"/>
        <v>0</v>
      </c>
      <c r="J46" s="178">
        <f t="shared" si="7"/>
        <v>45000</v>
      </c>
      <c r="K46" s="107"/>
      <c r="L46" s="107"/>
    </row>
    <row r="47" spans="1:12" ht="12.75">
      <c r="A47" s="118" t="s">
        <v>81</v>
      </c>
      <c r="B47" s="112" t="s">
        <v>127</v>
      </c>
      <c r="C47" s="173">
        <f>SUM(D47:J47)</f>
        <v>122800</v>
      </c>
      <c r="D47" s="120">
        <v>114800</v>
      </c>
      <c r="E47" s="131"/>
      <c r="F47" s="153">
        <v>8000</v>
      </c>
      <c r="G47" s="157"/>
      <c r="H47" s="157"/>
      <c r="I47" s="157"/>
      <c r="J47" s="157"/>
      <c r="K47" s="107"/>
      <c r="L47" s="107"/>
    </row>
    <row r="48" spans="1:12" ht="12.75">
      <c r="A48" s="118" t="s">
        <v>82</v>
      </c>
      <c r="B48" s="112" t="s">
        <v>128</v>
      </c>
      <c r="C48" s="173">
        <f aca="true" t="shared" si="8" ref="C48:C75">SUM(D48:J48)</f>
        <v>44600</v>
      </c>
      <c r="D48" s="120">
        <v>39000</v>
      </c>
      <c r="E48" s="153"/>
      <c r="F48" s="153">
        <v>5600</v>
      </c>
      <c r="G48" s="157"/>
      <c r="H48" s="157"/>
      <c r="I48" s="157"/>
      <c r="J48" s="157"/>
      <c r="K48" s="107"/>
      <c r="L48" s="107"/>
    </row>
    <row r="49" spans="1:12" ht="12.75">
      <c r="A49" s="118" t="s">
        <v>83</v>
      </c>
      <c r="B49" s="112" t="s">
        <v>129</v>
      </c>
      <c r="C49" s="173">
        <f t="shared" si="8"/>
        <v>11200</v>
      </c>
      <c r="D49" s="120">
        <v>7900</v>
      </c>
      <c r="E49" s="183">
        <v>2000</v>
      </c>
      <c r="F49" s="153">
        <v>1300</v>
      </c>
      <c r="G49" s="157"/>
      <c r="H49" s="157"/>
      <c r="I49" s="157"/>
      <c r="J49" s="157"/>
      <c r="K49" s="107"/>
      <c r="L49" s="107"/>
    </row>
    <row r="50" spans="1:12" ht="12.75">
      <c r="A50" s="118" t="s">
        <v>153</v>
      </c>
      <c r="B50" s="112" t="s">
        <v>154</v>
      </c>
      <c r="C50" s="173">
        <f t="shared" si="8"/>
        <v>2000</v>
      </c>
      <c r="D50" s="120"/>
      <c r="E50" s="183">
        <v>2000</v>
      </c>
      <c r="F50" s="157"/>
      <c r="G50" s="157"/>
      <c r="H50" s="157"/>
      <c r="I50" s="157"/>
      <c r="J50" s="157"/>
      <c r="K50" s="107"/>
      <c r="L50" s="107"/>
    </row>
    <row r="51" spans="1:12" ht="12.75">
      <c r="A51" s="118" t="s">
        <v>84</v>
      </c>
      <c r="B51" s="112" t="s">
        <v>130</v>
      </c>
      <c r="C51" s="173">
        <f t="shared" si="8"/>
        <v>18200</v>
      </c>
      <c r="D51" s="120"/>
      <c r="E51" s="183">
        <v>17000</v>
      </c>
      <c r="F51" s="153">
        <v>1200</v>
      </c>
      <c r="G51" s="157"/>
      <c r="H51" s="157"/>
      <c r="I51" s="157"/>
      <c r="J51" s="157"/>
      <c r="K51" s="107"/>
      <c r="L51" s="107"/>
    </row>
    <row r="52" spans="1:12" ht="12.75">
      <c r="A52" s="118" t="s">
        <v>85</v>
      </c>
      <c r="B52" s="112" t="s">
        <v>223</v>
      </c>
      <c r="C52" s="173">
        <f t="shared" si="8"/>
        <v>67700</v>
      </c>
      <c r="D52" s="133">
        <v>8200</v>
      </c>
      <c r="E52" s="183">
        <v>15100</v>
      </c>
      <c r="F52" s="153">
        <v>15200</v>
      </c>
      <c r="G52" s="157"/>
      <c r="H52" s="157"/>
      <c r="I52" s="157"/>
      <c r="J52" s="153">
        <v>29200</v>
      </c>
      <c r="K52" s="107"/>
      <c r="L52" s="107"/>
    </row>
    <row r="53" spans="1:12" ht="15" customHeight="1">
      <c r="A53" s="118" t="s">
        <v>86</v>
      </c>
      <c r="B53" s="112" t="s">
        <v>131</v>
      </c>
      <c r="C53" s="173">
        <f t="shared" si="8"/>
        <v>18100</v>
      </c>
      <c r="D53" s="120">
        <v>2300</v>
      </c>
      <c r="E53" s="183">
        <v>10000</v>
      </c>
      <c r="F53" s="153">
        <v>5800</v>
      </c>
      <c r="G53" s="157"/>
      <c r="H53" s="157"/>
      <c r="I53" s="157"/>
      <c r="J53" s="157"/>
      <c r="K53" s="107"/>
      <c r="L53" s="107"/>
    </row>
    <row r="54" spans="1:12" ht="12.75">
      <c r="A54" s="118" t="s">
        <v>87</v>
      </c>
      <c r="B54" s="112" t="s">
        <v>132</v>
      </c>
      <c r="C54" s="173">
        <f t="shared" si="8"/>
        <v>3900</v>
      </c>
      <c r="D54" s="120">
        <v>3000</v>
      </c>
      <c r="E54" s="141"/>
      <c r="F54" s="141">
        <v>900</v>
      </c>
      <c r="G54" s="157"/>
      <c r="H54" s="157"/>
      <c r="I54" s="157"/>
      <c r="J54" s="157"/>
      <c r="K54" s="107"/>
      <c r="L54" s="107"/>
    </row>
    <row r="55" spans="1:12" ht="12.75">
      <c r="A55" s="118" t="s">
        <v>182</v>
      </c>
      <c r="B55" s="112" t="s">
        <v>183</v>
      </c>
      <c r="C55" s="173">
        <f t="shared" si="8"/>
        <v>5400</v>
      </c>
      <c r="D55" s="120"/>
      <c r="E55" s="153">
        <v>5300</v>
      </c>
      <c r="F55" s="141">
        <v>100</v>
      </c>
      <c r="G55" s="157"/>
      <c r="H55" s="157"/>
      <c r="I55" s="157"/>
      <c r="J55" s="157"/>
      <c r="K55" s="107"/>
      <c r="L55" s="107"/>
    </row>
    <row r="56" spans="1:12" ht="12.75">
      <c r="A56" s="118" t="s">
        <v>88</v>
      </c>
      <c r="B56" s="112" t="s">
        <v>133</v>
      </c>
      <c r="C56" s="173">
        <f t="shared" si="8"/>
        <v>9400</v>
      </c>
      <c r="D56" s="120">
        <v>8200</v>
      </c>
      <c r="E56" s="141"/>
      <c r="F56" s="153">
        <v>1200</v>
      </c>
      <c r="G56" s="157"/>
      <c r="H56" s="157"/>
      <c r="I56" s="157"/>
      <c r="J56" s="157"/>
      <c r="K56" s="107"/>
      <c r="L56" s="107"/>
    </row>
    <row r="57" spans="1:12" ht="12.75">
      <c r="A57" s="118" t="s">
        <v>89</v>
      </c>
      <c r="B57" s="112" t="s">
        <v>134</v>
      </c>
      <c r="C57" s="173">
        <f t="shared" si="8"/>
        <v>6100</v>
      </c>
      <c r="D57" s="135">
        <v>5100</v>
      </c>
      <c r="E57" s="141"/>
      <c r="F57" s="153">
        <v>1000</v>
      </c>
      <c r="G57" s="157"/>
      <c r="H57" s="157"/>
      <c r="I57" s="157"/>
      <c r="J57" s="157"/>
      <c r="K57" s="107"/>
      <c r="L57" s="107"/>
    </row>
    <row r="58" spans="1:12" ht="12.75">
      <c r="A58" s="118" t="s">
        <v>215</v>
      </c>
      <c r="B58" s="112" t="s">
        <v>216</v>
      </c>
      <c r="C58" s="173">
        <f t="shared" si="8"/>
        <v>600</v>
      </c>
      <c r="D58" s="135"/>
      <c r="E58" s="141">
        <v>600</v>
      </c>
      <c r="F58" s="157"/>
      <c r="G58" s="157"/>
      <c r="H58" s="157"/>
      <c r="I58" s="157"/>
      <c r="J58" s="157"/>
      <c r="K58" s="107"/>
      <c r="L58" s="107"/>
    </row>
    <row r="59" spans="1:12" ht="12.75">
      <c r="A59" s="118" t="s">
        <v>155</v>
      </c>
      <c r="B59" s="112" t="s">
        <v>156</v>
      </c>
      <c r="C59" s="173">
        <f t="shared" si="8"/>
        <v>1900</v>
      </c>
      <c r="D59" s="135"/>
      <c r="E59" s="186">
        <v>1000</v>
      </c>
      <c r="F59" s="141">
        <v>900</v>
      </c>
      <c r="G59" s="157"/>
      <c r="H59" s="157"/>
      <c r="I59" s="157"/>
      <c r="J59" s="157"/>
      <c r="K59" s="107"/>
      <c r="L59" s="107"/>
    </row>
    <row r="60" spans="1:12" ht="12.75">
      <c r="A60" s="118" t="s">
        <v>90</v>
      </c>
      <c r="B60" s="112" t="s">
        <v>135</v>
      </c>
      <c r="C60" s="173">
        <f t="shared" si="8"/>
        <v>6300</v>
      </c>
      <c r="D60" s="135">
        <v>5800</v>
      </c>
      <c r="E60" s="141"/>
      <c r="F60" s="141">
        <v>500</v>
      </c>
      <c r="G60" s="157"/>
      <c r="H60" s="157"/>
      <c r="I60" s="157"/>
      <c r="J60" s="157"/>
      <c r="K60" s="107"/>
      <c r="L60" s="107"/>
    </row>
    <row r="61" spans="1:12" ht="12.75">
      <c r="A61" s="118" t="s">
        <v>91</v>
      </c>
      <c r="B61" s="112" t="s">
        <v>136</v>
      </c>
      <c r="C61" s="173">
        <f t="shared" si="8"/>
        <v>22400</v>
      </c>
      <c r="D61" s="135">
        <v>20500</v>
      </c>
      <c r="E61" s="141"/>
      <c r="F61" s="153">
        <v>1900</v>
      </c>
      <c r="G61" s="157"/>
      <c r="H61" s="157"/>
      <c r="I61" s="157"/>
      <c r="J61" s="157"/>
      <c r="K61" s="107"/>
      <c r="L61" s="107"/>
    </row>
    <row r="62" spans="1:12" ht="12.75">
      <c r="A62" s="118" t="s">
        <v>195</v>
      </c>
      <c r="B62" s="112" t="s">
        <v>196</v>
      </c>
      <c r="C62" s="173">
        <f t="shared" si="8"/>
        <v>16200</v>
      </c>
      <c r="D62" s="135"/>
      <c r="E62" s="153">
        <v>15900</v>
      </c>
      <c r="F62" s="141">
        <v>300</v>
      </c>
      <c r="G62" s="157"/>
      <c r="H62" s="157"/>
      <c r="I62" s="157"/>
      <c r="J62" s="157"/>
      <c r="K62" s="107"/>
      <c r="L62" s="107"/>
    </row>
    <row r="63" spans="1:12" ht="12.75">
      <c r="A63" s="118" t="s">
        <v>157</v>
      </c>
      <c r="B63" s="112" t="s">
        <v>158</v>
      </c>
      <c r="C63" s="173">
        <f t="shared" si="8"/>
        <v>2100</v>
      </c>
      <c r="D63" s="135"/>
      <c r="E63" s="186">
        <v>2000</v>
      </c>
      <c r="F63" s="141">
        <v>100</v>
      </c>
      <c r="G63" s="157"/>
      <c r="H63" s="157"/>
      <c r="I63" s="157"/>
      <c r="J63" s="157"/>
      <c r="K63" s="107"/>
      <c r="L63" s="107"/>
    </row>
    <row r="64" spans="1:12" ht="12.75">
      <c r="A64" s="118" t="s">
        <v>229</v>
      </c>
      <c r="B64" s="112" t="s">
        <v>271</v>
      </c>
      <c r="C64" s="173">
        <f t="shared" si="8"/>
        <v>3500</v>
      </c>
      <c r="D64" s="135">
        <v>3500</v>
      </c>
      <c r="E64" s="186"/>
      <c r="F64" s="141"/>
      <c r="G64" s="157"/>
      <c r="H64" s="157"/>
      <c r="I64" s="157"/>
      <c r="J64" s="157"/>
      <c r="K64" s="107"/>
      <c r="L64" s="107"/>
    </row>
    <row r="65" spans="1:12" ht="12.75">
      <c r="A65" s="118" t="s">
        <v>186</v>
      </c>
      <c r="B65" s="112" t="s">
        <v>187</v>
      </c>
      <c r="C65" s="173">
        <f t="shared" si="8"/>
        <v>15800</v>
      </c>
      <c r="D65" s="135"/>
      <c r="E65" s="186"/>
      <c r="F65" s="141"/>
      <c r="G65" s="157"/>
      <c r="H65" s="157"/>
      <c r="I65" s="157"/>
      <c r="J65" s="153">
        <v>15800</v>
      </c>
      <c r="K65" s="107"/>
      <c r="L65" s="107"/>
    </row>
    <row r="66" spans="1:12" ht="12.75">
      <c r="A66" s="118" t="s">
        <v>92</v>
      </c>
      <c r="B66" s="112" t="s">
        <v>137</v>
      </c>
      <c r="C66" s="173">
        <f t="shared" si="8"/>
        <v>20100</v>
      </c>
      <c r="D66" s="135">
        <v>900</v>
      </c>
      <c r="E66" s="153">
        <v>15000</v>
      </c>
      <c r="F66" s="153">
        <v>4200</v>
      </c>
      <c r="G66" s="157"/>
      <c r="H66" s="157"/>
      <c r="I66" s="157"/>
      <c r="J66" s="157"/>
      <c r="K66" s="107"/>
      <c r="L66" s="107"/>
    </row>
    <row r="67" spans="1:12" ht="12.75">
      <c r="A67" s="118" t="s">
        <v>159</v>
      </c>
      <c r="B67" s="112" t="s">
        <v>160</v>
      </c>
      <c r="C67" s="173">
        <f t="shared" si="8"/>
        <v>5000</v>
      </c>
      <c r="D67" s="120"/>
      <c r="E67" s="184">
        <v>5000</v>
      </c>
      <c r="F67" s="157"/>
      <c r="G67" s="157"/>
      <c r="H67" s="157"/>
      <c r="I67" s="157"/>
      <c r="J67" s="157"/>
      <c r="K67" s="107"/>
      <c r="L67" s="107"/>
    </row>
    <row r="68" spans="1:12" ht="12.75">
      <c r="A68" s="118" t="s">
        <v>93</v>
      </c>
      <c r="B68" s="112" t="s">
        <v>138</v>
      </c>
      <c r="C68" s="173">
        <f t="shared" si="8"/>
        <v>12000</v>
      </c>
      <c r="D68" s="120"/>
      <c r="E68" s="153">
        <v>12000</v>
      </c>
      <c r="F68" s="157"/>
      <c r="G68" s="157"/>
      <c r="H68" s="157"/>
      <c r="I68" s="157"/>
      <c r="J68" s="157"/>
      <c r="K68" s="107"/>
      <c r="L68" s="107"/>
    </row>
    <row r="69" spans="1:12" ht="12.75">
      <c r="A69" s="124" t="s">
        <v>94</v>
      </c>
      <c r="B69" s="112" t="s">
        <v>139</v>
      </c>
      <c r="C69" s="173">
        <f t="shared" si="8"/>
        <v>30000</v>
      </c>
      <c r="D69" s="122">
        <v>30000</v>
      </c>
      <c r="E69" s="141"/>
      <c r="F69" s="157"/>
      <c r="G69" s="157"/>
      <c r="H69" s="157"/>
      <c r="I69" s="157"/>
      <c r="J69" s="157"/>
      <c r="K69" s="107"/>
      <c r="L69" s="107"/>
    </row>
    <row r="70" spans="1:12" ht="12.75">
      <c r="A70" s="125" t="s">
        <v>95</v>
      </c>
      <c r="B70" s="112" t="s">
        <v>140</v>
      </c>
      <c r="C70" s="173">
        <f t="shared" si="8"/>
        <v>47500</v>
      </c>
      <c r="D70" s="123">
        <v>40100</v>
      </c>
      <c r="E70" s="187">
        <v>3700</v>
      </c>
      <c r="F70" s="153">
        <v>3700</v>
      </c>
      <c r="G70" s="157"/>
      <c r="H70" s="157"/>
      <c r="I70" s="157"/>
      <c r="J70" s="157"/>
      <c r="K70" s="107"/>
      <c r="L70" s="107"/>
    </row>
    <row r="71" spans="1:12" ht="12.75">
      <c r="A71" s="125" t="s">
        <v>217</v>
      </c>
      <c r="B71" s="112" t="s">
        <v>218</v>
      </c>
      <c r="C71" s="173">
        <f t="shared" si="8"/>
        <v>200</v>
      </c>
      <c r="D71" s="123"/>
      <c r="E71" s="143">
        <v>200</v>
      </c>
      <c r="F71" s="157"/>
      <c r="G71" s="157"/>
      <c r="H71" s="157"/>
      <c r="I71" s="157"/>
      <c r="J71" s="157"/>
      <c r="K71" s="107"/>
      <c r="L71" s="107"/>
    </row>
    <row r="72" spans="1:12" ht="15" customHeight="1">
      <c r="A72" s="125" t="s">
        <v>161</v>
      </c>
      <c r="B72" s="112" t="s">
        <v>162</v>
      </c>
      <c r="C72" s="173">
        <f t="shared" si="8"/>
        <v>8200</v>
      </c>
      <c r="D72" s="123"/>
      <c r="E72" s="186">
        <v>5400</v>
      </c>
      <c r="F72" s="153">
        <v>2800</v>
      </c>
      <c r="G72" s="157"/>
      <c r="H72" s="157"/>
      <c r="I72" s="157"/>
      <c r="J72" s="157"/>
      <c r="K72" s="107"/>
      <c r="L72" s="107"/>
    </row>
    <row r="73" spans="1:12" ht="15" customHeight="1">
      <c r="A73" s="125" t="s">
        <v>197</v>
      </c>
      <c r="B73" s="112" t="s">
        <v>258</v>
      </c>
      <c r="C73" s="173">
        <f t="shared" si="8"/>
        <v>300</v>
      </c>
      <c r="D73" s="123"/>
      <c r="E73" s="186">
        <v>200</v>
      </c>
      <c r="F73" s="153">
        <v>100</v>
      </c>
      <c r="G73" s="157"/>
      <c r="H73" s="157"/>
      <c r="I73" s="157"/>
      <c r="J73" s="157"/>
      <c r="K73" s="107"/>
      <c r="L73" s="107"/>
    </row>
    <row r="74" spans="1:12" ht="15" customHeight="1">
      <c r="A74" s="125" t="s">
        <v>172</v>
      </c>
      <c r="B74" s="112" t="s">
        <v>173</v>
      </c>
      <c r="C74" s="173">
        <f t="shared" si="8"/>
        <v>0</v>
      </c>
      <c r="D74" s="123"/>
      <c r="E74" s="186"/>
      <c r="F74" s="153"/>
      <c r="G74" s="157"/>
      <c r="H74" s="157"/>
      <c r="I74" s="157"/>
      <c r="J74" s="157"/>
      <c r="K74" s="107"/>
      <c r="L74" s="107"/>
    </row>
    <row r="75" spans="1:12" ht="15" customHeight="1">
      <c r="A75" s="125" t="s">
        <v>174</v>
      </c>
      <c r="B75" s="112" t="s">
        <v>175</v>
      </c>
      <c r="C75" s="173">
        <f t="shared" si="8"/>
        <v>17000</v>
      </c>
      <c r="D75" s="123"/>
      <c r="E75" s="186">
        <v>6900</v>
      </c>
      <c r="F75" s="153">
        <v>10100</v>
      </c>
      <c r="G75" s="157"/>
      <c r="H75" s="157"/>
      <c r="I75" s="157"/>
      <c r="J75" s="157"/>
      <c r="K75" s="107"/>
      <c r="L75" s="107"/>
    </row>
    <row r="76" spans="1:12" ht="12.75">
      <c r="A76" s="108">
        <v>324</v>
      </c>
      <c r="B76" s="112" t="s">
        <v>60</v>
      </c>
      <c r="C76" s="127">
        <f>SUM(C77)</f>
        <v>0</v>
      </c>
      <c r="D76" s="127">
        <f>SUM(D77)</f>
        <v>0</v>
      </c>
      <c r="E76" s="128">
        <f>SUM(E77)</f>
        <v>0</v>
      </c>
      <c r="F76" s="128">
        <f>F77</f>
        <v>0</v>
      </c>
      <c r="G76" s="128">
        <f>G77</f>
        <v>0</v>
      </c>
      <c r="H76" s="128">
        <f>H77</f>
        <v>0</v>
      </c>
      <c r="I76" s="128">
        <f>I77</f>
        <v>0</v>
      </c>
      <c r="J76" s="128">
        <f>J77</f>
        <v>0</v>
      </c>
      <c r="K76" s="107"/>
      <c r="L76" s="107"/>
    </row>
    <row r="77" spans="1:12" ht="12.75">
      <c r="A77" s="118" t="s">
        <v>96</v>
      </c>
      <c r="B77" s="112" t="s">
        <v>141</v>
      </c>
      <c r="C77" s="173">
        <f>SUM(D77:J77)</f>
        <v>0</v>
      </c>
      <c r="D77" s="120"/>
      <c r="E77" s="141"/>
      <c r="F77" s="157"/>
      <c r="G77" s="157"/>
      <c r="H77" s="157"/>
      <c r="I77" s="157"/>
      <c r="J77" s="157"/>
      <c r="K77" s="107"/>
      <c r="L77" s="107"/>
    </row>
    <row r="78" spans="1:12" ht="12.75">
      <c r="A78" s="108">
        <v>329</v>
      </c>
      <c r="B78" s="112" t="s">
        <v>33</v>
      </c>
      <c r="C78" s="127">
        <f aca="true" t="shared" si="9" ref="C78:J78">SUM(C79:C89)</f>
        <v>197200</v>
      </c>
      <c r="D78" s="127">
        <f t="shared" si="9"/>
        <v>96100</v>
      </c>
      <c r="E78" s="149">
        <f t="shared" si="9"/>
        <v>96900</v>
      </c>
      <c r="F78" s="178">
        <f t="shared" si="9"/>
        <v>4200</v>
      </c>
      <c r="G78" s="178">
        <f t="shared" si="9"/>
        <v>0</v>
      </c>
      <c r="H78" s="178">
        <f t="shared" si="9"/>
        <v>0</v>
      </c>
      <c r="I78" s="178">
        <f t="shared" si="9"/>
        <v>0</v>
      </c>
      <c r="J78" s="178">
        <f t="shared" si="9"/>
        <v>0</v>
      </c>
      <c r="K78" s="107"/>
      <c r="L78" s="107"/>
    </row>
    <row r="79" spans="1:12" ht="12.75">
      <c r="A79" s="118" t="s">
        <v>97</v>
      </c>
      <c r="B79" s="112" t="s">
        <v>142</v>
      </c>
      <c r="C79" s="173">
        <f>SUM(D79:J79)</f>
        <v>13700</v>
      </c>
      <c r="D79" s="120">
        <v>11500</v>
      </c>
      <c r="E79" s="141"/>
      <c r="F79" s="153">
        <v>2200</v>
      </c>
      <c r="G79" s="157"/>
      <c r="H79" s="157"/>
      <c r="I79" s="157"/>
      <c r="J79" s="157"/>
      <c r="K79" s="107"/>
      <c r="L79" s="107"/>
    </row>
    <row r="80" spans="1:12" ht="12.75">
      <c r="A80" s="118" t="s">
        <v>98</v>
      </c>
      <c r="B80" s="112" t="s">
        <v>143</v>
      </c>
      <c r="C80" s="173">
        <f>SUM(D80:J80)</f>
        <v>39100</v>
      </c>
      <c r="D80" s="120">
        <v>39100</v>
      </c>
      <c r="E80" s="141"/>
      <c r="F80" s="157"/>
      <c r="G80" s="157"/>
      <c r="H80" s="157"/>
      <c r="I80" s="157"/>
      <c r="J80" s="157"/>
      <c r="K80" s="107"/>
      <c r="L80" s="107"/>
    </row>
    <row r="81" spans="1:12" ht="12.75">
      <c r="A81" s="118" t="s">
        <v>99</v>
      </c>
      <c r="B81" s="112" t="s">
        <v>144</v>
      </c>
      <c r="C81" s="173">
        <f>SUM(D81:J81)</f>
        <v>5300</v>
      </c>
      <c r="D81" s="120">
        <v>5300</v>
      </c>
      <c r="E81" s="141"/>
      <c r="F81" s="157"/>
      <c r="G81" s="157"/>
      <c r="H81" s="157"/>
      <c r="I81" s="157"/>
      <c r="J81" s="157"/>
      <c r="K81" s="107"/>
      <c r="L81" s="107"/>
    </row>
    <row r="82" spans="1:12" ht="12.75">
      <c r="A82" s="118" t="s">
        <v>100</v>
      </c>
      <c r="B82" s="112" t="s">
        <v>145</v>
      </c>
      <c r="C82" s="173">
        <f aca="true" t="shared" si="10" ref="C82:C89">SUM(D82:J82)</f>
        <v>27300</v>
      </c>
      <c r="D82" s="120">
        <v>1800</v>
      </c>
      <c r="E82" s="184">
        <v>25000</v>
      </c>
      <c r="F82" s="207">
        <v>500</v>
      </c>
      <c r="G82" s="157"/>
      <c r="H82" s="157"/>
      <c r="I82" s="157"/>
      <c r="J82" s="157"/>
      <c r="K82" s="107"/>
      <c r="L82" s="107"/>
    </row>
    <row r="83" spans="1:12" ht="12.75">
      <c r="A83" s="118" t="s">
        <v>163</v>
      </c>
      <c r="B83" s="112" t="s">
        <v>164</v>
      </c>
      <c r="C83" s="173">
        <f t="shared" si="10"/>
        <v>2000</v>
      </c>
      <c r="D83" s="120"/>
      <c r="E83" s="188">
        <v>2000</v>
      </c>
      <c r="F83" s="157"/>
      <c r="G83" s="157"/>
      <c r="H83" s="157"/>
      <c r="I83" s="157"/>
      <c r="J83" s="157"/>
      <c r="K83" s="107"/>
      <c r="L83" s="107"/>
    </row>
    <row r="84" spans="1:12" ht="12.75">
      <c r="A84" s="118" t="s">
        <v>101</v>
      </c>
      <c r="B84" s="112" t="s">
        <v>146</v>
      </c>
      <c r="C84" s="173">
        <f t="shared" si="10"/>
        <v>32200</v>
      </c>
      <c r="D84" s="120">
        <v>32200</v>
      </c>
      <c r="E84" s="141"/>
      <c r="F84" s="157"/>
      <c r="G84" s="157"/>
      <c r="H84" s="157"/>
      <c r="I84" s="157"/>
      <c r="J84" s="157"/>
      <c r="K84" s="107"/>
      <c r="L84" s="107"/>
    </row>
    <row r="85" spans="1:12" ht="12.75">
      <c r="A85" s="118" t="s">
        <v>102</v>
      </c>
      <c r="B85" s="112" t="s">
        <v>147</v>
      </c>
      <c r="C85" s="173">
        <f t="shared" si="10"/>
        <v>0</v>
      </c>
      <c r="D85" s="120"/>
      <c r="E85" s="141"/>
      <c r="F85" s="157"/>
      <c r="G85" s="157"/>
      <c r="H85" s="157"/>
      <c r="I85" s="157"/>
      <c r="J85" s="157"/>
      <c r="K85" s="107"/>
      <c r="L85" s="107"/>
    </row>
    <row r="86" spans="1:12" ht="12.75">
      <c r="A86" s="118" t="s">
        <v>103</v>
      </c>
      <c r="B86" s="112" t="s">
        <v>244</v>
      </c>
      <c r="C86" s="173">
        <f t="shared" si="10"/>
        <v>6200</v>
      </c>
      <c r="D86" s="133">
        <v>6200</v>
      </c>
      <c r="E86" s="141"/>
      <c r="F86" s="157"/>
      <c r="G86" s="157"/>
      <c r="H86" s="157"/>
      <c r="I86" s="157"/>
      <c r="J86" s="157"/>
      <c r="K86" s="107"/>
      <c r="L86" s="107"/>
    </row>
    <row r="87" spans="1:12" ht="12.75">
      <c r="A87" s="124" t="s">
        <v>104</v>
      </c>
      <c r="B87" s="112" t="s">
        <v>148</v>
      </c>
      <c r="C87" s="173">
        <f t="shared" si="10"/>
        <v>2000</v>
      </c>
      <c r="D87" s="121"/>
      <c r="E87" s="186">
        <v>1600</v>
      </c>
      <c r="F87" s="141">
        <v>400</v>
      </c>
      <c r="G87" s="157"/>
      <c r="H87" s="157"/>
      <c r="I87" s="157"/>
      <c r="J87" s="157"/>
      <c r="K87" s="107"/>
      <c r="L87" s="107"/>
    </row>
    <row r="88" spans="1:12" ht="14.25" customHeight="1">
      <c r="A88" s="125" t="s">
        <v>165</v>
      </c>
      <c r="B88" s="112" t="s">
        <v>167</v>
      </c>
      <c r="C88" s="173">
        <f t="shared" si="10"/>
        <v>3100</v>
      </c>
      <c r="D88" s="126"/>
      <c r="E88" s="186">
        <v>2000</v>
      </c>
      <c r="F88" s="153">
        <v>1100</v>
      </c>
      <c r="G88" s="157"/>
      <c r="H88" s="157"/>
      <c r="I88" s="157"/>
      <c r="J88" s="157"/>
      <c r="K88" s="107"/>
      <c r="L88" s="107"/>
    </row>
    <row r="89" spans="1:12" ht="12.75">
      <c r="A89" s="125" t="s">
        <v>166</v>
      </c>
      <c r="B89" s="112" t="s">
        <v>33</v>
      </c>
      <c r="C89" s="173">
        <f t="shared" si="10"/>
        <v>66300</v>
      </c>
      <c r="D89" s="123"/>
      <c r="E89" s="184">
        <v>66300</v>
      </c>
      <c r="F89" s="157"/>
      <c r="G89" s="157"/>
      <c r="H89" s="157"/>
      <c r="I89" s="157"/>
      <c r="J89" s="157"/>
      <c r="K89" s="107"/>
      <c r="L89" s="107"/>
    </row>
    <row r="90" spans="1:12" s="13" customFormat="1" ht="12.75">
      <c r="A90" s="111">
        <v>34</v>
      </c>
      <c r="B90" s="115" t="s">
        <v>34</v>
      </c>
      <c r="C90" s="129">
        <f>C91</f>
        <v>19900</v>
      </c>
      <c r="D90" s="129">
        <f>SUM(D91)</f>
        <v>15200</v>
      </c>
      <c r="E90" s="146">
        <f>SUM(E91)</f>
        <v>3600</v>
      </c>
      <c r="F90" s="130">
        <f>F91</f>
        <v>1100</v>
      </c>
      <c r="G90" s="130">
        <f>G91</f>
        <v>0</v>
      </c>
      <c r="H90" s="130">
        <f>H91</f>
        <v>0</v>
      </c>
      <c r="I90" s="130">
        <f>I91</f>
        <v>0</v>
      </c>
      <c r="J90" s="130">
        <f>J91</f>
        <v>0</v>
      </c>
      <c r="K90" s="146"/>
      <c r="L90" s="146"/>
    </row>
    <row r="91" spans="1:12" ht="12.75">
      <c r="A91" s="108">
        <v>343</v>
      </c>
      <c r="B91" s="112" t="s">
        <v>35</v>
      </c>
      <c r="C91" s="127">
        <f aca="true" t="shared" si="11" ref="C91:J91">SUM(C92:C98)</f>
        <v>19900</v>
      </c>
      <c r="D91" s="127">
        <f t="shared" si="11"/>
        <v>15200</v>
      </c>
      <c r="E91" s="149">
        <f t="shared" si="11"/>
        <v>3600</v>
      </c>
      <c r="F91" s="128">
        <f t="shared" si="11"/>
        <v>1100</v>
      </c>
      <c r="G91" s="128">
        <f t="shared" si="11"/>
        <v>0</v>
      </c>
      <c r="H91" s="128">
        <f t="shared" si="11"/>
        <v>0</v>
      </c>
      <c r="I91" s="128">
        <f t="shared" si="11"/>
        <v>0</v>
      </c>
      <c r="J91" s="128">
        <f t="shared" si="11"/>
        <v>0</v>
      </c>
      <c r="K91" s="107"/>
      <c r="L91" s="107"/>
    </row>
    <row r="92" spans="1:12" ht="12.75">
      <c r="A92" s="125" t="s">
        <v>105</v>
      </c>
      <c r="B92" s="112" t="s">
        <v>149</v>
      </c>
      <c r="C92" s="173">
        <f aca="true" t="shared" si="12" ref="C92:C98">SUM(D92:J92)</f>
        <v>3100</v>
      </c>
      <c r="D92" s="123">
        <v>2200</v>
      </c>
      <c r="E92" s="141">
        <v>300</v>
      </c>
      <c r="F92" s="141">
        <v>600</v>
      </c>
      <c r="G92" s="157"/>
      <c r="H92" s="157"/>
      <c r="I92" s="157"/>
      <c r="J92" s="157"/>
      <c r="K92" s="107"/>
      <c r="L92" s="107"/>
    </row>
    <row r="93" spans="1:12" ht="12.75">
      <c r="A93" s="125" t="s">
        <v>106</v>
      </c>
      <c r="B93" s="112" t="s">
        <v>150</v>
      </c>
      <c r="C93" s="173">
        <f t="shared" si="12"/>
        <v>13500</v>
      </c>
      <c r="D93" s="123">
        <v>13000</v>
      </c>
      <c r="E93" s="143"/>
      <c r="F93" s="141">
        <v>500</v>
      </c>
      <c r="G93" s="157"/>
      <c r="H93" s="157"/>
      <c r="I93" s="157"/>
      <c r="J93" s="157"/>
      <c r="K93" s="107"/>
      <c r="L93" s="107"/>
    </row>
    <row r="94" spans="1:12" ht="12.75">
      <c r="A94" s="125" t="s">
        <v>219</v>
      </c>
      <c r="B94" s="112" t="s">
        <v>220</v>
      </c>
      <c r="C94" s="173">
        <f t="shared" si="12"/>
        <v>2500</v>
      </c>
      <c r="D94" s="123"/>
      <c r="E94" s="148">
        <v>2500</v>
      </c>
      <c r="F94" s="157"/>
      <c r="G94" s="157"/>
      <c r="H94" s="157"/>
      <c r="I94" s="157"/>
      <c r="J94" s="157"/>
      <c r="K94" s="107"/>
      <c r="L94" s="107"/>
    </row>
    <row r="95" spans="1:12" ht="12.75">
      <c r="A95" s="125" t="s">
        <v>281</v>
      </c>
      <c r="B95" s="112" t="s">
        <v>282</v>
      </c>
      <c r="C95" s="173">
        <f t="shared" si="12"/>
        <v>100</v>
      </c>
      <c r="D95" s="123"/>
      <c r="E95" s="148">
        <v>100</v>
      </c>
      <c r="F95" s="157"/>
      <c r="G95" s="157"/>
      <c r="H95" s="157"/>
      <c r="I95" s="157"/>
      <c r="J95" s="157"/>
      <c r="K95" s="107"/>
      <c r="L95" s="107"/>
    </row>
    <row r="96" spans="1:12" ht="12.75">
      <c r="A96" s="125" t="s">
        <v>283</v>
      </c>
      <c r="B96" s="112" t="s">
        <v>284</v>
      </c>
      <c r="C96" s="173">
        <f t="shared" si="12"/>
        <v>100</v>
      </c>
      <c r="D96" s="123"/>
      <c r="E96" s="148">
        <v>100</v>
      </c>
      <c r="F96" s="157"/>
      <c r="G96" s="157"/>
      <c r="H96" s="157"/>
      <c r="I96" s="157"/>
      <c r="J96" s="157"/>
      <c r="K96" s="107"/>
      <c r="L96" s="107"/>
    </row>
    <row r="97" spans="1:12" ht="12.75">
      <c r="A97" s="125" t="s">
        <v>221</v>
      </c>
      <c r="B97" s="112" t="s">
        <v>222</v>
      </c>
      <c r="C97" s="173">
        <f t="shared" si="12"/>
        <v>100</v>
      </c>
      <c r="D97" s="123"/>
      <c r="E97" s="143">
        <v>100</v>
      </c>
      <c r="F97" s="157"/>
      <c r="G97" s="157"/>
      <c r="H97" s="157"/>
      <c r="I97" s="157"/>
      <c r="J97" s="157"/>
      <c r="K97" s="107"/>
      <c r="L97" s="107"/>
    </row>
    <row r="98" spans="1:12" ht="12.75">
      <c r="A98" s="125" t="s">
        <v>168</v>
      </c>
      <c r="B98" s="112" t="s">
        <v>169</v>
      </c>
      <c r="C98" s="173">
        <f t="shared" si="12"/>
        <v>500</v>
      </c>
      <c r="D98" s="123"/>
      <c r="E98" s="186">
        <v>500</v>
      </c>
      <c r="F98" s="157"/>
      <c r="G98" s="157"/>
      <c r="H98" s="157"/>
      <c r="I98" s="157"/>
      <c r="J98" s="157"/>
      <c r="K98" s="107"/>
      <c r="L98" s="107"/>
    </row>
    <row r="99" spans="1:12" ht="12.75">
      <c r="A99" s="208" t="s">
        <v>259</v>
      </c>
      <c r="B99" s="115" t="s">
        <v>260</v>
      </c>
      <c r="C99" s="211">
        <f>SUM(C100)</f>
        <v>2500</v>
      </c>
      <c r="D99" s="168"/>
      <c r="E99" s="198"/>
      <c r="F99" s="211">
        <f>F100</f>
        <v>2500</v>
      </c>
      <c r="G99" s="211">
        <f aca="true" t="shared" si="13" ref="G99:J100">G100</f>
        <v>0</v>
      </c>
      <c r="H99" s="211">
        <f t="shared" si="13"/>
        <v>0</v>
      </c>
      <c r="I99" s="211">
        <f t="shared" si="13"/>
        <v>0</v>
      </c>
      <c r="J99" s="211">
        <f t="shared" si="13"/>
        <v>0</v>
      </c>
      <c r="K99" s="107"/>
      <c r="L99" s="107"/>
    </row>
    <row r="100" spans="1:12" ht="12.75">
      <c r="A100" s="209" t="s">
        <v>261</v>
      </c>
      <c r="B100" s="112" t="s">
        <v>262</v>
      </c>
      <c r="C100" s="167">
        <f>SUM(C101)</f>
        <v>2500</v>
      </c>
      <c r="D100" s="168"/>
      <c r="E100" s="198"/>
      <c r="F100" s="167">
        <f>F101</f>
        <v>2500</v>
      </c>
      <c r="G100" s="167">
        <f t="shared" si="13"/>
        <v>0</v>
      </c>
      <c r="H100" s="167">
        <f t="shared" si="13"/>
        <v>0</v>
      </c>
      <c r="I100" s="167">
        <f t="shared" si="13"/>
        <v>0</v>
      </c>
      <c r="J100" s="167">
        <f t="shared" si="13"/>
        <v>0</v>
      </c>
      <c r="K100" s="107"/>
      <c r="L100" s="107"/>
    </row>
    <row r="101" spans="1:12" ht="12.75">
      <c r="A101" s="125" t="s">
        <v>263</v>
      </c>
      <c r="B101" s="210" t="s">
        <v>264</v>
      </c>
      <c r="C101" s="173">
        <f>SUM(D101:J101)</f>
        <v>2500</v>
      </c>
      <c r="D101" s="123"/>
      <c r="E101" s="186"/>
      <c r="F101" s="153">
        <v>2500</v>
      </c>
      <c r="G101" s="157"/>
      <c r="H101" s="157"/>
      <c r="I101" s="157"/>
      <c r="J101" s="157"/>
      <c r="K101" s="107"/>
      <c r="L101" s="107"/>
    </row>
    <row r="102" spans="1:12" s="13" customFormat="1" ht="25.5">
      <c r="A102" s="111">
        <v>4</v>
      </c>
      <c r="B102" s="115" t="s">
        <v>37</v>
      </c>
      <c r="C102" s="146">
        <f>C103</f>
        <v>700000</v>
      </c>
      <c r="D102" s="130">
        <f aca="true" t="shared" si="14" ref="D102:J102">D103</f>
        <v>0</v>
      </c>
      <c r="E102" s="146">
        <f>E103</f>
        <v>700000</v>
      </c>
      <c r="F102" s="130">
        <f t="shared" si="14"/>
        <v>0</v>
      </c>
      <c r="G102" s="130">
        <f t="shared" si="14"/>
        <v>0</v>
      </c>
      <c r="H102" s="130">
        <f t="shared" si="14"/>
        <v>0</v>
      </c>
      <c r="I102" s="130">
        <f t="shared" si="14"/>
        <v>0</v>
      </c>
      <c r="J102" s="130">
        <f t="shared" si="14"/>
        <v>0</v>
      </c>
      <c r="K102" s="113"/>
      <c r="L102" s="113"/>
    </row>
    <row r="103" spans="1:12" s="13" customFormat="1" ht="25.5">
      <c r="A103" s="111">
        <v>42</v>
      </c>
      <c r="B103" s="115" t="s">
        <v>38</v>
      </c>
      <c r="C103" s="146">
        <f>SUM(D103:J103)</f>
        <v>700000</v>
      </c>
      <c r="D103" s="130">
        <f aca="true" t="shared" si="15" ref="D103:J103">D104+D112</f>
        <v>0</v>
      </c>
      <c r="E103" s="146">
        <f t="shared" si="15"/>
        <v>700000</v>
      </c>
      <c r="F103" s="130">
        <f t="shared" si="15"/>
        <v>0</v>
      </c>
      <c r="G103" s="130">
        <f t="shared" si="15"/>
        <v>0</v>
      </c>
      <c r="H103" s="130">
        <f t="shared" si="15"/>
        <v>0</v>
      </c>
      <c r="I103" s="130">
        <f t="shared" si="15"/>
        <v>0</v>
      </c>
      <c r="J103" s="130">
        <f t="shared" si="15"/>
        <v>0</v>
      </c>
      <c r="K103" s="113"/>
      <c r="L103" s="113"/>
    </row>
    <row r="104" spans="1:12" ht="12.75">
      <c r="A104" s="108">
        <v>422</v>
      </c>
      <c r="B104" s="112" t="s">
        <v>36</v>
      </c>
      <c r="C104" s="146">
        <f>SUM(C105:C111)</f>
        <v>694900</v>
      </c>
      <c r="D104" s="130">
        <f aca="true" t="shared" si="16" ref="D104:J104">D112+D113</f>
        <v>0</v>
      </c>
      <c r="E104" s="146">
        <f>SUM(E105:E111)</f>
        <v>694900</v>
      </c>
      <c r="F104" s="130">
        <f t="shared" si="16"/>
        <v>0</v>
      </c>
      <c r="G104" s="130">
        <f t="shared" si="16"/>
        <v>0</v>
      </c>
      <c r="H104" s="130">
        <f t="shared" si="16"/>
        <v>0</v>
      </c>
      <c r="I104" s="130">
        <f t="shared" si="16"/>
        <v>0</v>
      </c>
      <c r="J104" s="130">
        <f t="shared" si="16"/>
        <v>0</v>
      </c>
      <c r="K104" s="107"/>
      <c r="L104" s="107"/>
    </row>
    <row r="105" spans="1:12" ht="12.75">
      <c r="A105" s="139">
        <v>42211</v>
      </c>
      <c r="B105" s="166" t="s">
        <v>285</v>
      </c>
      <c r="C105" s="153">
        <f aca="true" t="shared" si="17" ref="C105:C111">SUM(D105:J105)</f>
        <v>44300</v>
      </c>
      <c r="D105" s="141"/>
      <c r="E105" s="153">
        <v>44300</v>
      </c>
      <c r="F105" s="141"/>
      <c r="G105" s="141"/>
      <c r="H105" s="141"/>
      <c r="I105" s="141"/>
      <c r="J105" s="141"/>
      <c r="K105" s="107"/>
      <c r="L105" s="107"/>
    </row>
    <row r="106" spans="1:12" ht="12.75">
      <c r="A106" s="139">
        <v>42212</v>
      </c>
      <c r="B106" s="166" t="s">
        <v>286</v>
      </c>
      <c r="C106" s="153">
        <f t="shared" si="17"/>
        <v>10000</v>
      </c>
      <c r="D106" s="141"/>
      <c r="E106" s="153">
        <v>10000</v>
      </c>
      <c r="F106" s="141"/>
      <c r="G106" s="141"/>
      <c r="H106" s="141"/>
      <c r="I106" s="141"/>
      <c r="J106" s="141"/>
      <c r="K106" s="107"/>
      <c r="L106" s="107"/>
    </row>
    <row r="107" spans="1:12" ht="12.75">
      <c r="A107" s="139">
        <v>42219</v>
      </c>
      <c r="B107" s="166" t="s">
        <v>287</v>
      </c>
      <c r="C107" s="153">
        <f t="shared" si="17"/>
        <v>16800</v>
      </c>
      <c r="D107" s="141"/>
      <c r="E107" s="153">
        <v>16800</v>
      </c>
      <c r="F107" s="141"/>
      <c r="G107" s="141"/>
      <c r="H107" s="141"/>
      <c r="I107" s="141"/>
      <c r="J107" s="141"/>
      <c r="K107" s="107"/>
      <c r="L107" s="107"/>
    </row>
    <row r="108" spans="1:12" ht="12.75">
      <c r="A108" s="139">
        <v>42222</v>
      </c>
      <c r="B108" s="166" t="s">
        <v>288</v>
      </c>
      <c r="C108" s="153">
        <f t="shared" si="17"/>
        <v>2000</v>
      </c>
      <c r="D108" s="141"/>
      <c r="E108" s="153">
        <v>2000</v>
      </c>
      <c r="F108" s="141"/>
      <c r="G108" s="141"/>
      <c r="H108" s="141"/>
      <c r="I108" s="141"/>
      <c r="J108" s="141"/>
      <c r="K108" s="107"/>
      <c r="L108" s="107"/>
    </row>
    <row r="109" spans="1:12" ht="12.75">
      <c r="A109" s="139">
        <v>42262</v>
      </c>
      <c r="B109" s="166" t="s">
        <v>289</v>
      </c>
      <c r="C109" s="153">
        <f t="shared" si="17"/>
        <v>34300</v>
      </c>
      <c r="D109" s="141"/>
      <c r="E109" s="153">
        <v>34300</v>
      </c>
      <c r="F109" s="141"/>
      <c r="G109" s="141"/>
      <c r="H109" s="141"/>
      <c r="I109" s="141"/>
      <c r="J109" s="141"/>
      <c r="K109" s="107"/>
      <c r="L109" s="107"/>
    </row>
    <row r="110" spans="1:12" ht="12.75">
      <c r="A110" s="139">
        <v>42271</v>
      </c>
      <c r="B110" s="166" t="s">
        <v>290</v>
      </c>
      <c r="C110" s="153">
        <f t="shared" si="17"/>
        <v>266500</v>
      </c>
      <c r="D110" s="141"/>
      <c r="E110" s="153">
        <v>266500</v>
      </c>
      <c r="F110" s="141"/>
      <c r="G110" s="141"/>
      <c r="H110" s="141"/>
      <c r="I110" s="141"/>
      <c r="J110" s="141"/>
      <c r="K110" s="107"/>
      <c r="L110" s="107"/>
    </row>
    <row r="111" spans="1:12" ht="12.75">
      <c r="A111" s="139">
        <v>42273</v>
      </c>
      <c r="B111" s="166" t="s">
        <v>291</v>
      </c>
      <c r="C111" s="153">
        <f t="shared" si="17"/>
        <v>321000</v>
      </c>
      <c r="D111" s="141"/>
      <c r="E111" s="153">
        <v>321000</v>
      </c>
      <c r="F111" s="141"/>
      <c r="G111" s="141"/>
      <c r="H111" s="141"/>
      <c r="I111" s="141"/>
      <c r="J111" s="141"/>
      <c r="K111" s="107"/>
      <c r="L111" s="107"/>
    </row>
    <row r="112" spans="1:12" ht="27" customHeight="1">
      <c r="A112" s="108">
        <v>424</v>
      </c>
      <c r="B112" s="112" t="s">
        <v>39</v>
      </c>
      <c r="C112" s="146">
        <f>C113+C114</f>
        <v>5100</v>
      </c>
      <c r="D112" s="130">
        <f aca="true" t="shared" si="18" ref="D112:J112">D113+D114</f>
        <v>0</v>
      </c>
      <c r="E112" s="146">
        <f t="shared" si="18"/>
        <v>5100</v>
      </c>
      <c r="F112" s="130">
        <f t="shared" si="18"/>
        <v>0</v>
      </c>
      <c r="G112" s="130">
        <f t="shared" si="18"/>
        <v>0</v>
      </c>
      <c r="H112" s="130">
        <f t="shared" si="18"/>
        <v>0</v>
      </c>
      <c r="I112" s="130">
        <f t="shared" si="18"/>
        <v>0</v>
      </c>
      <c r="J112" s="130">
        <f t="shared" si="18"/>
        <v>0</v>
      </c>
      <c r="K112" s="107"/>
      <c r="L112" s="107"/>
    </row>
    <row r="113" spans="1:12" ht="12.75">
      <c r="A113" s="194">
        <v>42429</v>
      </c>
      <c r="B113" s="112" t="s">
        <v>292</v>
      </c>
      <c r="C113" s="153">
        <f>SUM(D113:J113)</f>
        <v>5100</v>
      </c>
      <c r="D113" s="157"/>
      <c r="E113" s="153">
        <v>5100</v>
      </c>
      <c r="F113" s="157"/>
      <c r="G113" s="157"/>
      <c r="H113" s="157"/>
      <c r="I113" s="157"/>
      <c r="J113" s="157"/>
      <c r="K113" s="107"/>
      <c r="L113" s="107"/>
    </row>
    <row r="114" spans="1:12" ht="12.75">
      <c r="A114" s="108"/>
      <c r="B114" s="112"/>
      <c r="C114" s="107"/>
      <c r="D114" s="107"/>
      <c r="E114" s="128"/>
      <c r="F114" s="107"/>
      <c r="G114" s="107"/>
      <c r="H114" s="107"/>
      <c r="I114" s="107"/>
      <c r="J114" s="107"/>
      <c r="K114" s="107"/>
      <c r="L114" s="107"/>
    </row>
    <row r="115" spans="1:12" ht="25.5">
      <c r="A115" s="111"/>
      <c r="B115" s="115" t="s">
        <v>56</v>
      </c>
      <c r="C115" s="107"/>
      <c r="D115" s="107"/>
      <c r="E115" s="128"/>
      <c r="F115" s="107"/>
      <c r="G115" s="107"/>
      <c r="H115" s="107"/>
      <c r="I115" s="107"/>
      <c r="J115" s="107"/>
      <c r="K115" s="107"/>
      <c r="L115" s="107"/>
    </row>
    <row r="116" spans="1:12" s="13" customFormat="1" ht="17.25" customHeight="1">
      <c r="A116" s="116" t="s">
        <v>55</v>
      </c>
      <c r="B116" s="115" t="s">
        <v>57</v>
      </c>
      <c r="C116" s="113"/>
      <c r="D116" s="113"/>
      <c r="E116" s="130"/>
      <c r="F116" s="113"/>
      <c r="G116" s="113"/>
      <c r="H116" s="113"/>
      <c r="I116" s="113"/>
      <c r="J116" s="113"/>
      <c r="K116" s="113"/>
      <c r="L116" s="113"/>
    </row>
    <row r="117" spans="1:12" s="13" customFormat="1" ht="12.75">
      <c r="A117" s="111">
        <v>3</v>
      </c>
      <c r="B117" s="115" t="s">
        <v>24</v>
      </c>
      <c r="C117" s="129">
        <f aca="true" t="shared" si="19" ref="C117:J117">C118+C122+C172</f>
        <v>7166600</v>
      </c>
      <c r="D117" s="129">
        <f t="shared" si="19"/>
        <v>1000000</v>
      </c>
      <c r="E117" s="147">
        <f t="shared" si="19"/>
        <v>598300</v>
      </c>
      <c r="F117" s="129">
        <f t="shared" si="19"/>
        <v>626100</v>
      </c>
      <c r="G117" s="129">
        <f t="shared" si="19"/>
        <v>0</v>
      </c>
      <c r="H117" s="129">
        <f t="shared" si="19"/>
        <v>0</v>
      </c>
      <c r="I117" s="129">
        <f t="shared" si="19"/>
        <v>0</v>
      </c>
      <c r="J117" s="129">
        <f t="shared" si="19"/>
        <v>4942200</v>
      </c>
      <c r="K117" s="180">
        <f>K122+K172</f>
        <v>0</v>
      </c>
      <c r="L117" s="180">
        <f>L118+L122+L172</f>
        <v>0</v>
      </c>
    </row>
    <row r="118" spans="1:12" s="13" customFormat="1" ht="12.75">
      <c r="A118" s="111">
        <v>31</v>
      </c>
      <c r="B118" s="115" t="s">
        <v>25</v>
      </c>
      <c r="C118" s="129">
        <f>SUM(D118:J118)</f>
        <v>0</v>
      </c>
      <c r="D118" s="129">
        <f>E118+F118</f>
        <v>0</v>
      </c>
      <c r="E118" s="129">
        <f>F118+G118</f>
        <v>0</v>
      </c>
      <c r="F118" s="129">
        <f>SUM(F119:F121)</f>
        <v>0</v>
      </c>
      <c r="G118" s="129">
        <f>SUM(G119:G121)</f>
        <v>0</v>
      </c>
      <c r="H118" s="129">
        <f>SUM(H119:H121)</f>
        <v>0</v>
      </c>
      <c r="I118" s="129">
        <f>SUM(I119:I121)</f>
        <v>0</v>
      </c>
      <c r="J118" s="129">
        <f>K118+L118</f>
        <v>0</v>
      </c>
      <c r="K118" s="113"/>
      <c r="L118" s="113"/>
    </row>
    <row r="119" spans="1:12" ht="12.75">
      <c r="A119" s="108">
        <v>311</v>
      </c>
      <c r="B119" s="112" t="s">
        <v>26</v>
      </c>
      <c r="C119" s="107"/>
      <c r="D119" s="127"/>
      <c r="E119" s="128"/>
      <c r="F119" s="107"/>
      <c r="G119" s="107"/>
      <c r="H119" s="107"/>
      <c r="I119" s="107"/>
      <c r="J119" s="107"/>
      <c r="K119" s="107"/>
      <c r="L119" s="107"/>
    </row>
    <row r="120" spans="1:12" ht="12.75">
      <c r="A120" s="108">
        <v>312</v>
      </c>
      <c r="B120" s="112" t="s">
        <v>27</v>
      </c>
      <c r="C120" s="107"/>
      <c r="D120" s="127"/>
      <c r="E120" s="128"/>
      <c r="F120" s="107"/>
      <c r="G120" s="107"/>
      <c r="H120" s="107"/>
      <c r="I120" s="107"/>
      <c r="J120" s="107"/>
      <c r="K120" s="107"/>
      <c r="L120" s="107"/>
    </row>
    <row r="121" spans="1:12" ht="12.75">
      <c r="A121" s="108">
        <v>313</v>
      </c>
      <c r="B121" s="112" t="s">
        <v>28</v>
      </c>
      <c r="C121" s="107"/>
      <c r="D121" s="127"/>
      <c r="E121" s="128"/>
      <c r="F121" s="107"/>
      <c r="G121" s="107"/>
      <c r="H121" s="107"/>
      <c r="I121" s="107"/>
      <c r="J121" s="107"/>
      <c r="K121" s="107"/>
      <c r="L121" s="107"/>
    </row>
    <row r="122" spans="1:12" s="13" customFormat="1" ht="12.75">
      <c r="A122" s="111">
        <v>32</v>
      </c>
      <c r="B122" s="115" t="s">
        <v>29</v>
      </c>
      <c r="C122" s="129">
        <f aca="true" t="shared" si="20" ref="C122:J122">C123+C128+C139+C162+C164</f>
        <v>7125000</v>
      </c>
      <c r="D122" s="129">
        <f t="shared" si="20"/>
        <v>1000000</v>
      </c>
      <c r="E122" s="146">
        <f t="shared" si="20"/>
        <v>556700</v>
      </c>
      <c r="F122" s="181">
        <f t="shared" si="20"/>
        <v>626100</v>
      </c>
      <c r="G122" s="181">
        <f t="shared" si="20"/>
        <v>0</v>
      </c>
      <c r="H122" s="181">
        <f t="shared" si="20"/>
        <v>0</v>
      </c>
      <c r="I122" s="181">
        <f t="shared" si="20"/>
        <v>0</v>
      </c>
      <c r="J122" s="129">
        <f t="shared" si="20"/>
        <v>4942200</v>
      </c>
      <c r="K122" s="146"/>
      <c r="L122" s="146"/>
    </row>
    <row r="123" spans="1:12" s="13" customFormat="1" ht="12.75">
      <c r="A123" s="108">
        <v>321</v>
      </c>
      <c r="B123" s="112" t="s">
        <v>30</v>
      </c>
      <c r="C123" s="127">
        <f>SUM(C124:C127)</f>
        <v>6400</v>
      </c>
      <c r="D123" s="127">
        <f>SUM(D124:D126)</f>
        <v>0</v>
      </c>
      <c r="E123" s="128">
        <f>SUM(E124:E126)</f>
        <v>0</v>
      </c>
      <c r="F123" s="128">
        <f>SUM(F124:F127)</f>
        <v>0</v>
      </c>
      <c r="G123" s="128">
        <f>SUM(G124:G127)</f>
        <v>0</v>
      </c>
      <c r="H123" s="128">
        <f>SUM(H124:H127)</f>
        <v>0</v>
      </c>
      <c r="I123" s="128">
        <f>SUM(I124:I127)</f>
        <v>0</v>
      </c>
      <c r="J123" s="127">
        <f>SUM(J124:J127)</f>
        <v>6400</v>
      </c>
      <c r="K123" s="107"/>
      <c r="L123" s="107"/>
    </row>
    <row r="124" spans="1:12" s="13" customFormat="1" ht="12.75">
      <c r="A124" s="118" t="s">
        <v>67</v>
      </c>
      <c r="B124" s="112" t="s">
        <v>113</v>
      </c>
      <c r="C124" s="173">
        <f>SUM(D124:J124)</f>
        <v>1200</v>
      </c>
      <c r="D124" s="120"/>
      <c r="E124" s="120"/>
      <c r="F124" s="157"/>
      <c r="G124" s="157"/>
      <c r="H124" s="157"/>
      <c r="I124" s="157"/>
      <c r="J124" s="120">
        <v>1200</v>
      </c>
      <c r="K124" s="107"/>
      <c r="L124" s="107"/>
    </row>
    <row r="125" spans="1:12" ht="12.75">
      <c r="A125" s="118" t="s">
        <v>68</v>
      </c>
      <c r="B125" s="112" t="s">
        <v>114</v>
      </c>
      <c r="C125" s="173">
        <f>SUM(D125:J125)</f>
        <v>1900</v>
      </c>
      <c r="D125" s="120"/>
      <c r="E125" s="120"/>
      <c r="F125" s="157"/>
      <c r="G125" s="157"/>
      <c r="H125" s="157"/>
      <c r="I125" s="157"/>
      <c r="J125" s="120">
        <v>1900</v>
      </c>
      <c r="K125" s="107"/>
      <c r="L125" s="107"/>
    </row>
    <row r="126" spans="1:12" ht="12.75">
      <c r="A126" s="118" t="s">
        <v>69</v>
      </c>
      <c r="B126" s="112" t="s">
        <v>115</v>
      </c>
      <c r="C126" s="173">
        <f>SUM(D126:J126)</f>
        <v>3200</v>
      </c>
      <c r="D126" s="120"/>
      <c r="E126" s="120"/>
      <c r="F126" s="157"/>
      <c r="G126" s="157"/>
      <c r="H126" s="157"/>
      <c r="I126" s="157"/>
      <c r="J126" s="120">
        <v>3200</v>
      </c>
      <c r="K126" s="107"/>
      <c r="L126" s="107"/>
    </row>
    <row r="127" spans="1:12" ht="12.75">
      <c r="A127" s="119" t="s">
        <v>227</v>
      </c>
      <c r="B127" s="112" t="s">
        <v>228</v>
      </c>
      <c r="C127" s="173">
        <f>SUM(D127:J127)</f>
        <v>100</v>
      </c>
      <c r="D127" s="121"/>
      <c r="E127" s="121"/>
      <c r="F127" s="157"/>
      <c r="G127" s="157"/>
      <c r="H127" s="157"/>
      <c r="I127" s="157"/>
      <c r="J127" s="121">
        <v>100</v>
      </c>
      <c r="K127" s="107"/>
      <c r="L127" s="107"/>
    </row>
    <row r="128" spans="1:12" ht="12.75">
      <c r="A128" s="108">
        <v>322</v>
      </c>
      <c r="B128" s="112" t="s">
        <v>31</v>
      </c>
      <c r="C128" s="127">
        <f>SUM(C129:C138)</f>
        <v>207800</v>
      </c>
      <c r="D128" s="127">
        <f>SUM(D130:D138)</f>
        <v>5500</v>
      </c>
      <c r="E128" s="149">
        <f>SUM(E130:E138)</f>
        <v>77400</v>
      </c>
      <c r="F128" s="178">
        <f>SUM(F129:F138)</f>
        <v>6000</v>
      </c>
      <c r="G128" s="178">
        <f>SUM(G129:G138)</f>
        <v>0</v>
      </c>
      <c r="H128" s="178">
        <f>SUM(H129:H138)</f>
        <v>0</v>
      </c>
      <c r="I128" s="178">
        <f>SUM(I129:I138)</f>
        <v>0</v>
      </c>
      <c r="J128" s="149">
        <f>SUM(J130:J138)</f>
        <v>118900</v>
      </c>
      <c r="K128" s="107"/>
      <c r="L128" s="107"/>
    </row>
    <row r="129" spans="1:12" ht="12.75">
      <c r="A129" s="139">
        <v>32211</v>
      </c>
      <c r="B129" s="112" t="s">
        <v>118</v>
      </c>
      <c r="C129" s="173">
        <f>SUM(D129:J129)</f>
        <v>1300</v>
      </c>
      <c r="D129" s="173"/>
      <c r="E129" s="153"/>
      <c r="F129" s="153">
        <v>1300</v>
      </c>
      <c r="G129" s="157"/>
      <c r="H129" s="157"/>
      <c r="I129" s="157"/>
      <c r="J129" s="153"/>
      <c r="K129" s="107"/>
      <c r="L129" s="107"/>
    </row>
    <row r="130" spans="1:12" ht="12.75">
      <c r="A130" s="118" t="s">
        <v>74</v>
      </c>
      <c r="B130" s="112" t="s">
        <v>120</v>
      </c>
      <c r="C130" s="176">
        <f aca="true" t="shared" si="21" ref="C130:C138">SUM(D130:J130)</f>
        <v>5600</v>
      </c>
      <c r="D130" s="122"/>
      <c r="E130" s="121">
        <v>1300</v>
      </c>
      <c r="F130" s="177">
        <v>200</v>
      </c>
      <c r="G130" s="175"/>
      <c r="H130" s="175"/>
      <c r="I130" s="175"/>
      <c r="J130" s="212">
        <v>4100</v>
      </c>
      <c r="K130" s="107"/>
      <c r="L130" s="107"/>
    </row>
    <row r="131" spans="1:12" ht="12.75">
      <c r="A131" s="118" t="s">
        <v>209</v>
      </c>
      <c r="B131" s="112" t="s">
        <v>265</v>
      </c>
      <c r="C131" s="176">
        <f t="shared" si="21"/>
        <v>2700</v>
      </c>
      <c r="D131" s="123"/>
      <c r="E131" s="123"/>
      <c r="F131" s="212">
        <v>2700</v>
      </c>
      <c r="G131" s="175"/>
      <c r="H131" s="175"/>
      <c r="I131" s="175"/>
      <c r="J131" s="212"/>
      <c r="K131" s="107"/>
      <c r="L131" s="107"/>
    </row>
    <row r="132" spans="1:12" ht="12.75">
      <c r="A132" s="124" t="s">
        <v>75</v>
      </c>
      <c r="B132" s="162" t="s">
        <v>224</v>
      </c>
      <c r="C132" s="202">
        <f t="shared" si="21"/>
        <v>16300</v>
      </c>
      <c r="D132" s="122"/>
      <c r="E132" s="121">
        <v>4200</v>
      </c>
      <c r="F132" s="187">
        <v>1800</v>
      </c>
      <c r="G132" s="157"/>
      <c r="H132" s="157"/>
      <c r="I132" s="157"/>
      <c r="J132" s="153">
        <v>10300</v>
      </c>
      <c r="K132" s="107"/>
      <c r="L132" s="107"/>
    </row>
    <row r="133" spans="1:12" ht="12.75">
      <c r="A133" s="125" t="s">
        <v>276</v>
      </c>
      <c r="B133" s="112" t="s">
        <v>277</v>
      </c>
      <c r="C133" s="173">
        <f t="shared" si="21"/>
        <v>12100</v>
      </c>
      <c r="D133" s="123"/>
      <c r="E133" s="123">
        <v>12100</v>
      </c>
      <c r="F133" s="153"/>
      <c r="G133" s="157"/>
      <c r="H133" s="157"/>
      <c r="I133" s="157"/>
      <c r="J133" s="153"/>
      <c r="K133" s="107"/>
      <c r="L133" s="107"/>
    </row>
    <row r="134" spans="1:12" ht="12.75">
      <c r="A134" s="124" t="s">
        <v>170</v>
      </c>
      <c r="B134" s="216" t="s">
        <v>171</v>
      </c>
      <c r="C134" s="176">
        <f t="shared" si="21"/>
        <v>13500</v>
      </c>
      <c r="D134" s="132">
        <v>5500</v>
      </c>
      <c r="E134" s="217"/>
      <c r="F134" s="175"/>
      <c r="G134" s="157"/>
      <c r="H134" s="157"/>
      <c r="I134" s="157"/>
      <c r="J134" s="155">
        <v>8000</v>
      </c>
      <c r="K134" s="107"/>
      <c r="L134" s="107"/>
    </row>
    <row r="135" spans="1:12" s="13" customFormat="1" ht="12.75">
      <c r="A135" s="125" t="s">
        <v>78</v>
      </c>
      <c r="B135" s="112" t="s">
        <v>124</v>
      </c>
      <c r="C135" s="173">
        <f t="shared" si="21"/>
        <v>9200</v>
      </c>
      <c r="D135" s="123"/>
      <c r="E135" s="126">
        <v>9200</v>
      </c>
      <c r="F135" s="157"/>
      <c r="G135" s="157"/>
      <c r="H135" s="157"/>
      <c r="I135" s="157"/>
      <c r="J135" s="157"/>
      <c r="K135" s="107"/>
      <c r="L135" s="107"/>
    </row>
    <row r="136" spans="1:12" s="13" customFormat="1" ht="12.75" customHeight="1">
      <c r="A136" s="150" t="s">
        <v>213</v>
      </c>
      <c r="B136" s="112" t="s">
        <v>245</v>
      </c>
      <c r="C136" s="173">
        <f t="shared" si="21"/>
        <v>36100</v>
      </c>
      <c r="D136" s="123"/>
      <c r="E136" s="134">
        <v>31600</v>
      </c>
      <c r="F136" s="157"/>
      <c r="G136" s="157"/>
      <c r="H136" s="157"/>
      <c r="I136" s="157"/>
      <c r="J136" s="153">
        <v>4500</v>
      </c>
      <c r="K136" s="107"/>
      <c r="L136" s="107"/>
    </row>
    <row r="137" spans="1:12" s="13" customFormat="1" ht="12.75">
      <c r="A137" s="150" t="s">
        <v>80</v>
      </c>
      <c r="B137" s="112" t="s">
        <v>246</v>
      </c>
      <c r="C137" s="173">
        <f t="shared" si="21"/>
        <v>11000</v>
      </c>
      <c r="D137" s="123"/>
      <c r="E137" s="134">
        <v>9400</v>
      </c>
      <c r="F137" s="157"/>
      <c r="G137" s="157"/>
      <c r="H137" s="157"/>
      <c r="I137" s="157"/>
      <c r="J137" s="153">
        <v>1600</v>
      </c>
      <c r="K137" s="107"/>
      <c r="L137" s="107"/>
    </row>
    <row r="138" spans="1:12" ht="12.75">
      <c r="A138" s="125" t="s">
        <v>151</v>
      </c>
      <c r="B138" s="112" t="s">
        <v>152</v>
      </c>
      <c r="C138" s="173">
        <f t="shared" si="21"/>
        <v>100000</v>
      </c>
      <c r="D138" s="123"/>
      <c r="E138" s="185">
        <v>9600</v>
      </c>
      <c r="F138" s="157"/>
      <c r="G138" s="157"/>
      <c r="H138" s="157"/>
      <c r="I138" s="157"/>
      <c r="J138" s="155">
        <v>90400</v>
      </c>
      <c r="K138" s="107"/>
      <c r="L138" s="107"/>
    </row>
    <row r="139" spans="1:12" ht="12.75">
      <c r="A139" s="108">
        <v>323</v>
      </c>
      <c r="B139" s="112" t="s">
        <v>32</v>
      </c>
      <c r="C139" s="127">
        <f aca="true" t="shared" si="22" ref="C139:J139">SUM(C140:C161)</f>
        <v>5890900</v>
      </c>
      <c r="D139" s="127">
        <f t="shared" si="22"/>
        <v>747500</v>
      </c>
      <c r="E139" s="156">
        <f t="shared" si="22"/>
        <v>410300</v>
      </c>
      <c r="F139" s="149">
        <f t="shared" si="22"/>
        <v>583200</v>
      </c>
      <c r="G139" s="149">
        <f t="shared" si="22"/>
        <v>0</v>
      </c>
      <c r="H139" s="149">
        <f t="shared" si="22"/>
        <v>0</v>
      </c>
      <c r="I139" s="149">
        <f t="shared" si="22"/>
        <v>0</v>
      </c>
      <c r="J139" s="128">
        <f t="shared" si="22"/>
        <v>4149900</v>
      </c>
      <c r="K139" s="107"/>
      <c r="L139" s="107"/>
    </row>
    <row r="140" spans="1:12" ht="12.75">
      <c r="A140" s="118" t="s">
        <v>153</v>
      </c>
      <c r="B140" s="112" t="s">
        <v>154</v>
      </c>
      <c r="C140" s="173">
        <f aca="true" t="shared" si="23" ref="C140:C160">SUM(D140:J140)</f>
        <v>5800</v>
      </c>
      <c r="D140" s="123"/>
      <c r="E140" s="120">
        <v>2100</v>
      </c>
      <c r="F140" s="157"/>
      <c r="G140" s="157"/>
      <c r="H140" s="157"/>
      <c r="I140" s="157"/>
      <c r="J140" s="144">
        <v>3700</v>
      </c>
      <c r="K140" s="107"/>
      <c r="L140" s="107"/>
    </row>
    <row r="141" spans="1:12" ht="12.75">
      <c r="A141" s="118" t="s">
        <v>84</v>
      </c>
      <c r="B141" s="112" t="s">
        <v>130</v>
      </c>
      <c r="C141" s="173">
        <f t="shared" si="23"/>
        <v>86600</v>
      </c>
      <c r="D141" s="120"/>
      <c r="E141" s="144">
        <v>9900</v>
      </c>
      <c r="F141" s="153">
        <v>7400</v>
      </c>
      <c r="G141" s="157"/>
      <c r="H141" s="157"/>
      <c r="I141" s="157"/>
      <c r="J141" s="144">
        <v>69300</v>
      </c>
      <c r="K141" s="107"/>
      <c r="L141" s="107"/>
    </row>
    <row r="142" spans="1:12" ht="25.5">
      <c r="A142" s="152" t="s">
        <v>225</v>
      </c>
      <c r="B142" s="112" t="s">
        <v>226</v>
      </c>
      <c r="C142" s="173">
        <f t="shared" si="23"/>
        <v>0</v>
      </c>
      <c r="D142" s="120"/>
      <c r="E142" s="151"/>
      <c r="F142" s="157"/>
      <c r="G142" s="157"/>
      <c r="H142" s="157"/>
      <c r="I142" s="157"/>
      <c r="J142" s="144"/>
      <c r="K142" s="107"/>
      <c r="L142" s="107"/>
    </row>
    <row r="143" spans="1:12" ht="12.75">
      <c r="A143" s="118" t="s">
        <v>87</v>
      </c>
      <c r="B143" s="112" t="s">
        <v>132</v>
      </c>
      <c r="C143" s="173">
        <f t="shared" si="23"/>
        <v>20500</v>
      </c>
      <c r="D143" s="120"/>
      <c r="E143" s="153">
        <v>19900</v>
      </c>
      <c r="F143" s="157"/>
      <c r="G143" s="157"/>
      <c r="H143" s="157"/>
      <c r="I143" s="157"/>
      <c r="J143" s="144">
        <v>600</v>
      </c>
      <c r="K143" s="107"/>
      <c r="L143" s="107"/>
    </row>
    <row r="144" spans="1:12" ht="12.75">
      <c r="A144" s="118" t="s">
        <v>176</v>
      </c>
      <c r="B144" s="112" t="s">
        <v>177</v>
      </c>
      <c r="C144" s="173">
        <f t="shared" si="23"/>
        <v>35700</v>
      </c>
      <c r="D144" s="120"/>
      <c r="E144" s="144"/>
      <c r="F144" s="141">
        <v>800</v>
      </c>
      <c r="G144" s="157"/>
      <c r="H144" s="157"/>
      <c r="I144" s="157"/>
      <c r="J144" s="144">
        <v>34900</v>
      </c>
      <c r="K144" s="107"/>
      <c r="L144" s="107"/>
    </row>
    <row r="145" spans="1:12" ht="12.75">
      <c r="A145" s="118" t="s">
        <v>178</v>
      </c>
      <c r="B145" s="112" t="s">
        <v>179</v>
      </c>
      <c r="C145" s="173">
        <f t="shared" si="23"/>
        <v>57000</v>
      </c>
      <c r="D145" s="120"/>
      <c r="E145" s="144">
        <v>21000</v>
      </c>
      <c r="F145" s="157"/>
      <c r="G145" s="157"/>
      <c r="H145" s="157"/>
      <c r="I145" s="157"/>
      <c r="J145" s="144">
        <v>36000</v>
      </c>
      <c r="K145" s="107"/>
      <c r="L145" s="107"/>
    </row>
    <row r="146" spans="1:12" ht="12.75">
      <c r="A146" s="118" t="s">
        <v>193</v>
      </c>
      <c r="B146" s="112" t="s">
        <v>194</v>
      </c>
      <c r="C146" s="173">
        <f t="shared" si="23"/>
        <v>10200</v>
      </c>
      <c r="D146" s="120"/>
      <c r="E146" s="144"/>
      <c r="F146" s="153">
        <v>2300</v>
      </c>
      <c r="G146" s="157"/>
      <c r="H146" s="157"/>
      <c r="I146" s="157"/>
      <c r="J146" s="144">
        <v>7900</v>
      </c>
      <c r="K146" s="107"/>
      <c r="L146" s="107"/>
    </row>
    <row r="147" spans="1:12" ht="12.75">
      <c r="A147" s="118" t="s">
        <v>180</v>
      </c>
      <c r="B147" s="112" t="s">
        <v>181</v>
      </c>
      <c r="C147" s="173">
        <f t="shared" si="23"/>
        <v>34300</v>
      </c>
      <c r="D147" s="120"/>
      <c r="E147" s="144">
        <v>2800</v>
      </c>
      <c r="F147" s="157"/>
      <c r="G147" s="157"/>
      <c r="H147" s="157"/>
      <c r="I147" s="157"/>
      <c r="J147" s="144">
        <v>31500</v>
      </c>
      <c r="K147" s="107"/>
      <c r="L147" s="107"/>
    </row>
    <row r="148" spans="1:12" ht="12.75">
      <c r="A148" s="118" t="s">
        <v>182</v>
      </c>
      <c r="B148" s="112" t="s">
        <v>183</v>
      </c>
      <c r="C148" s="173">
        <f t="shared" si="23"/>
        <v>25000</v>
      </c>
      <c r="D148" s="120"/>
      <c r="E148" s="144">
        <v>10500</v>
      </c>
      <c r="F148" s="153">
        <v>5100</v>
      </c>
      <c r="G148" s="157"/>
      <c r="H148" s="157"/>
      <c r="I148" s="157"/>
      <c r="J148" s="144">
        <v>9400</v>
      </c>
      <c r="K148" s="107"/>
      <c r="L148" s="107"/>
    </row>
    <row r="149" spans="1:12" ht="12.75">
      <c r="A149" s="118" t="s">
        <v>91</v>
      </c>
      <c r="B149" s="112" t="s">
        <v>136</v>
      </c>
      <c r="C149" s="173">
        <f t="shared" si="23"/>
        <v>27900</v>
      </c>
      <c r="D149" s="122"/>
      <c r="E149" s="143"/>
      <c r="F149" s="157"/>
      <c r="G149" s="157"/>
      <c r="H149" s="157"/>
      <c r="I149" s="157"/>
      <c r="J149" s="144">
        <v>27900</v>
      </c>
      <c r="K149" s="107"/>
      <c r="L149" s="107"/>
    </row>
    <row r="150" spans="1:12" ht="12.75">
      <c r="A150" s="118" t="s">
        <v>184</v>
      </c>
      <c r="B150" s="112" t="s">
        <v>185</v>
      </c>
      <c r="C150" s="173">
        <f t="shared" si="23"/>
        <v>15200</v>
      </c>
      <c r="D150" s="123"/>
      <c r="E150" s="155"/>
      <c r="F150" s="157"/>
      <c r="G150" s="157"/>
      <c r="H150" s="157"/>
      <c r="I150" s="157"/>
      <c r="J150" s="144">
        <v>15200</v>
      </c>
      <c r="K150" s="107"/>
      <c r="L150" s="107"/>
    </row>
    <row r="151" spans="1:12" ht="12.75">
      <c r="A151" s="118" t="s">
        <v>195</v>
      </c>
      <c r="B151" s="112" t="s">
        <v>196</v>
      </c>
      <c r="C151" s="173">
        <f t="shared" si="23"/>
        <v>11400</v>
      </c>
      <c r="D151" s="123"/>
      <c r="E151" s="155"/>
      <c r="F151" s="153">
        <v>1100</v>
      </c>
      <c r="G151" s="157"/>
      <c r="H151" s="157"/>
      <c r="I151" s="157"/>
      <c r="J151" s="144">
        <v>10300</v>
      </c>
      <c r="K151" s="107"/>
      <c r="L151" s="107"/>
    </row>
    <row r="152" spans="1:12" ht="12.75">
      <c r="A152" s="118" t="s">
        <v>229</v>
      </c>
      <c r="B152" s="112" t="s">
        <v>230</v>
      </c>
      <c r="C152" s="173">
        <f t="shared" si="23"/>
        <v>12900</v>
      </c>
      <c r="D152" s="123"/>
      <c r="E152" s="155"/>
      <c r="F152" s="157"/>
      <c r="G152" s="157"/>
      <c r="H152" s="157"/>
      <c r="I152" s="157"/>
      <c r="J152" s="144">
        <v>12900</v>
      </c>
      <c r="K152" s="107"/>
      <c r="L152" s="107"/>
    </row>
    <row r="153" spans="1:12" ht="12.75">
      <c r="A153" s="118" t="s">
        <v>186</v>
      </c>
      <c r="B153" s="112" t="s">
        <v>187</v>
      </c>
      <c r="C153" s="173">
        <f>SUM(D153:J153)</f>
        <v>2912000</v>
      </c>
      <c r="D153" s="123"/>
      <c r="E153" s="155">
        <v>249900</v>
      </c>
      <c r="F153" s="153">
        <v>321900</v>
      </c>
      <c r="G153" s="157"/>
      <c r="H153" s="157"/>
      <c r="I153" s="157"/>
      <c r="J153" s="144">
        <v>2340200</v>
      </c>
      <c r="K153" s="107"/>
      <c r="L153" s="107"/>
    </row>
    <row r="154" spans="1:12" ht="12.75">
      <c r="A154" s="118" t="s">
        <v>92</v>
      </c>
      <c r="B154" s="112" t="s">
        <v>137</v>
      </c>
      <c r="C154" s="173">
        <f t="shared" si="23"/>
        <v>366300</v>
      </c>
      <c r="D154" s="123"/>
      <c r="E154" s="155"/>
      <c r="F154" s="153">
        <v>3000</v>
      </c>
      <c r="G154" s="157"/>
      <c r="H154" s="157"/>
      <c r="I154" s="157"/>
      <c r="J154" s="144">
        <v>363300</v>
      </c>
      <c r="K154" s="107"/>
      <c r="L154" s="107"/>
    </row>
    <row r="155" spans="1:12" ht="12.75">
      <c r="A155" s="118" t="s">
        <v>278</v>
      </c>
      <c r="B155" s="112" t="s">
        <v>279</v>
      </c>
      <c r="C155" s="173">
        <f t="shared" si="23"/>
        <v>2000</v>
      </c>
      <c r="D155" s="123"/>
      <c r="E155" s="155">
        <v>2000</v>
      </c>
      <c r="F155" s="153"/>
      <c r="G155" s="157"/>
      <c r="H155" s="157"/>
      <c r="I155" s="157"/>
      <c r="J155" s="144"/>
      <c r="K155" s="107"/>
      <c r="L155" s="107"/>
    </row>
    <row r="156" spans="1:12" ht="12.75">
      <c r="A156" s="118" t="s">
        <v>93</v>
      </c>
      <c r="B156" s="112" t="s">
        <v>138</v>
      </c>
      <c r="C156" s="173">
        <f t="shared" si="23"/>
        <v>1442300</v>
      </c>
      <c r="D156" s="123">
        <v>470100</v>
      </c>
      <c r="E156" s="123">
        <v>15100</v>
      </c>
      <c r="F156" s="153">
        <v>149200</v>
      </c>
      <c r="G156" s="157"/>
      <c r="H156" s="157"/>
      <c r="I156" s="157"/>
      <c r="J156" s="144">
        <v>807900</v>
      </c>
      <c r="K156" s="107"/>
      <c r="L156" s="107"/>
    </row>
    <row r="157" spans="1:12" ht="12.75">
      <c r="A157" s="119" t="s">
        <v>95</v>
      </c>
      <c r="B157" s="112" t="s">
        <v>140</v>
      </c>
      <c r="C157" s="173">
        <f t="shared" si="23"/>
        <v>38600</v>
      </c>
      <c r="D157" s="123"/>
      <c r="E157" s="123">
        <v>1500</v>
      </c>
      <c r="F157" s="157"/>
      <c r="G157" s="157"/>
      <c r="H157" s="157"/>
      <c r="I157" s="157"/>
      <c r="J157" s="144">
        <v>37100</v>
      </c>
      <c r="K157" s="107"/>
      <c r="L157" s="107"/>
    </row>
    <row r="158" spans="1:12" ht="12.75">
      <c r="A158" s="125" t="s">
        <v>188</v>
      </c>
      <c r="B158" s="112" t="s">
        <v>189</v>
      </c>
      <c r="C158" s="173">
        <f t="shared" si="23"/>
        <v>70900</v>
      </c>
      <c r="D158" s="123"/>
      <c r="E158" s="123">
        <v>21600</v>
      </c>
      <c r="F158" s="153">
        <v>4200</v>
      </c>
      <c r="G158" s="157"/>
      <c r="H158" s="157"/>
      <c r="I158" s="157"/>
      <c r="J158" s="144">
        <v>45100</v>
      </c>
      <c r="K158" s="107"/>
      <c r="L158" s="107"/>
    </row>
    <row r="159" spans="1:12" ht="12.75">
      <c r="A159" s="125" t="s">
        <v>197</v>
      </c>
      <c r="B159" s="112" t="s">
        <v>198</v>
      </c>
      <c r="C159" s="173">
        <f t="shared" si="23"/>
        <v>1900</v>
      </c>
      <c r="D159" s="123"/>
      <c r="E159" s="120">
        <v>100</v>
      </c>
      <c r="F159" s="157"/>
      <c r="G159" s="157"/>
      <c r="H159" s="157"/>
      <c r="I159" s="157"/>
      <c r="J159" s="144">
        <v>1800</v>
      </c>
      <c r="K159" s="107"/>
      <c r="L159" s="107"/>
    </row>
    <row r="160" spans="1:12" ht="12.75">
      <c r="A160" s="125" t="s">
        <v>172</v>
      </c>
      <c r="B160" s="112" t="s">
        <v>173</v>
      </c>
      <c r="C160" s="173">
        <f t="shared" si="23"/>
        <v>90300</v>
      </c>
      <c r="D160" s="123">
        <v>63300</v>
      </c>
      <c r="E160" s="120">
        <v>27000</v>
      </c>
      <c r="F160" s="157"/>
      <c r="G160" s="157"/>
      <c r="H160" s="157"/>
      <c r="I160" s="157"/>
      <c r="J160" s="157"/>
      <c r="K160" s="107"/>
      <c r="L160" s="107"/>
    </row>
    <row r="161" spans="1:12" ht="12.75">
      <c r="A161" s="125" t="s">
        <v>174</v>
      </c>
      <c r="B161" s="112" t="s">
        <v>175</v>
      </c>
      <c r="C161" s="173">
        <f>SUM(D161:J161)</f>
        <v>624100</v>
      </c>
      <c r="D161" s="120">
        <v>214100</v>
      </c>
      <c r="E161" s="185">
        <v>26900</v>
      </c>
      <c r="F161" s="153">
        <v>88200</v>
      </c>
      <c r="G161" s="157"/>
      <c r="H161" s="157"/>
      <c r="I161" s="157"/>
      <c r="J161" s="144">
        <v>294900</v>
      </c>
      <c r="K161" s="107"/>
      <c r="L161" s="107"/>
    </row>
    <row r="162" spans="1:12" ht="12.75">
      <c r="A162" s="108">
        <v>324</v>
      </c>
      <c r="B162" s="112" t="s">
        <v>60</v>
      </c>
      <c r="C162" s="127">
        <f>SUM(C163)</f>
        <v>886100</v>
      </c>
      <c r="D162" s="127">
        <f>SUM(D163)</f>
        <v>189600</v>
      </c>
      <c r="E162" s="149">
        <f>SUM(E163)</f>
        <v>2600</v>
      </c>
      <c r="F162" s="178">
        <f>F163</f>
        <v>35800</v>
      </c>
      <c r="G162" s="178">
        <f>G163</f>
        <v>0</v>
      </c>
      <c r="H162" s="178">
        <f>H163</f>
        <v>0</v>
      </c>
      <c r="I162" s="178">
        <f>I163</f>
        <v>0</v>
      </c>
      <c r="J162" s="127">
        <f>SUM(J163)</f>
        <v>658100</v>
      </c>
      <c r="K162" s="107"/>
      <c r="L162" s="107"/>
    </row>
    <row r="163" spans="1:12" ht="12.75">
      <c r="A163" s="118" t="s">
        <v>96</v>
      </c>
      <c r="B163" s="112" t="s">
        <v>141</v>
      </c>
      <c r="C163" s="173">
        <f>SUM(D163:J163)</f>
        <v>886100</v>
      </c>
      <c r="D163" s="120">
        <v>189600</v>
      </c>
      <c r="E163" s="120">
        <v>2600</v>
      </c>
      <c r="F163" s="153">
        <v>35800</v>
      </c>
      <c r="G163" s="157"/>
      <c r="H163" s="157"/>
      <c r="I163" s="157"/>
      <c r="J163" s="120">
        <v>658100</v>
      </c>
      <c r="K163" s="107"/>
      <c r="L163" s="107"/>
    </row>
    <row r="164" spans="1:12" ht="12.75">
      <c r="A164" s="108">
        <v>329</v>
      </c>
      <c r="B164" s="112" t="s">
        <v>33</v>
      </c>
      <c r="C164" s="127">
        <f aca="true" t="shared" si="24" ref="C164:J164">SUM(C165:C171)</f>
        <v>133800</v>
      </c>
      <c r="D164" s="127">
        <f t="shared" si="24"/>
        <v>57400</v>
      </c>
      <c r="E164" s="149">
        <f t="shared" si="24"/>
        <v>66400</v>
      </c>
      <c r="F164" s="149">
        <f t="shared" si="24"/>
        <v>1100</v>
      </c>
      <c r="G164" s="149">
        <f t="shared" si="24"/>
        <v>0</v>
      </c>
      <c r="H164" s="149">
        <f t="shared" si="24"/>
        <v>0</v>
      </c>
      <c r="I164" s="149">
        <f t="shared" si="24"/>
        <v>0</v>
      </c>
      <c r="J164" s="128">
        <f t="shared" si="24"/>
        <v>8900</v>
      </c>
      <c r="K164" s="107"/>
      <c r="L164" s="107"/>
    </row>
    <row r="165" spans="1:12" ht="12.75">
      <c r="A165" s="118" t="s">
        <v>98</v>
      </c>
      <c r="B165" s="112" t="s">
        <v>143</v>
      </c>
      <c r="C165" s="173">
        <f aca="true" t="shared" si="25" ref="C165:C170">SUM(D165:J165)</f>
        <v>55200</v>
      </c>
      <c r="D165" s="120">
        <v>51100</v>
      </c>
      <c r="E165" s="158"/>
      <c r="F165" s="157"/>
      <c r="G165" s="157"/>
      <c r="H165" s="157"/>
      <c r="I165" s="157"/>
      <c r="J165" s="153">
        <v>4100</v>
      </c>
      <c r="K165" s="107"/>
      <c r="L165" s="107"/>
    </row>
    <row r="166" spans="1:12" ht="12.75">
      <c r="A166" s="118" t="s">
        <v>100</v>
      </c>
      <c r="B166" s="112" t="s">
        <v>145</v>
      </c>
      <c r="C166" s="173">
        <f t="shared" si="25"/>
        <v>18600</v>
      </c>
      <c r="D166" s="120"/>
      <c r="E166" s="159">
        <v>14400</v>
      </c>
      <c r="F166" s="153">
        <v>1000</v>
      </c>
      <c r="G166" s="157"/>
      <c r="H166" s="157"/>
      <c r="I166" s="157"/>
      <c r="J166" s="155">
        <v>3200</v>
      </c>
      <c r="K166" s="107"/>
      <c r="L166" s="107"/>
    </row>
    <row r="167" spans="1:12" ht="12.75">
      <c r="A167" s="118" t="s">
        <v>190</v>
      </c>
      <c r="B167" s="112" t="s">
        <v>191</v>
      </c>
      <c r="C167" s="173">
        <f t="shared" si="25"/>
        <v>1500</v>
      </c>
      <c r="D167" s="120"/>
      <c r="E167" s="135"/>
      <c r="F167" s="141">
        <v>100</v>
      </c>
      <c r="G167" s="157"/>
      <c r="H167" s="157"/>
      <c r="I167" s="157"/>
      <c r="J167" s="153">
        <v>1400</v>
      </c>
      <c r="K167" s="107"/>
      <c r="L167" s="107"/>
    </row>
    <row r="168" spans="1:12" ht="12.75">
      <c r="A168" s="118" t="s">
        <v>102</v>
      </c>
      <c r="B168" s="112" t="s">
        <v>147</v>
      </c>
      <c r="C168" s="173">
        <f t="shared" si="25"/>
        <v>0</v>
      </c>
      <c r="D168" s="120"/>
      <c r="E168" s="135"/>
      <c r="F168" s="157"/>
      <c r="G168" s="157"/>
      <c r="H168" s="157"/>
      <c r="I168" s="157"/>
      <c r="J168" s="157"/>
      <c r="K168" s="107"/>
      <c r="L168" s="107"/>
    </row>
    <row r="169" spans="1:12" ht="12.75">
      <c r="A169" s="119" t="s">
        <v>104</v>
      </c>
      <c r="B169" s="112" t="s">
        <v>148</v>
      </c>
      <c r="C169" s="173">
        <f t="shared" si="25"/>
        <v>6500</v>
      </c>
      <c r="D169" s="121">
        <v>6300</v>
      </c>
      <c r="E169" s="121"/>
      <c r="F169" s="157"/>
      <c r="G169" s="157"/>
      <c r="H169" s="157"/>
      <c r="I169" s="157"/>
      <c r="J169" s="157">
        <v>200</v>
      </c>
      <c r="K169" s="107"/>
      <c r="L169" s="107"/>
    </row>
    <row r="170" spans="1:12" ht="14.25" customHeight="1">
      <c r="A170" s="125" t="s">
        <v>165</v>
      </c>
      <c r="B170" s="112" t="s">
        <v>167</v>
      </c>
      <c r="C170" s="173">
        <f t="shared" si="25"/>
        <v>52000</v>
      </c>
      <c r="D170" s="123"/>
      <c r="E170" s="126">
        <v>52000</v>
      </c>
      <c r="F170" s="157"/>
      <c r="G170" s="157"/>
      <c r="H170" s="157"/>
      <c r="I170" s="157"/>
      <c r="J170" s="155"/>
      <c r="K170" s="107"/>
      <c r="L170" s="107"/>
    </row>
    <row r="171" spans="1:12" ht="12.75">
      <c r="A171" s="125" t="s">
        <v>166</v>
      </c>
      <c r="B171" s="112" t="s">
        <v>33</v>
      </c>
      <c r="C171" s="173">
        <f>SUM(D171:J171)</f>
        <v>0</v>
      </c>
      <c r="D171" s="132"/>
      <c r="E171" s="135"/>
      <c r="F171" s="157"/>
      <c r="G171" s="157"/>
      <c r="H171" s="157"/>
      <c r="I171" s="157"/>
      <c r="J171" s="157"/>
      <c r="K171" s="107"/>
      <c r="L171" s="107"/>
    </row>
    <row r="172" spans="1:12" ht="12.75">
      <c r="A172" s="111">
        <v>34</v>
      </c>
      <c r="B172" s="115" t="s">
        <v>34</v>
      </c>
      <c r="C172" s="129">
        <f>SUM(C173)</f>
        <v>41600</v>
      </c>
      <c r="D172" s="129">
        <f>SUM(D173)</f>
        <v>0</v>
      </c>
      <c r="E172" s="129">
        <f>SUM(E173)</f>
        <v>41600</v>
      </c>
      <c r="F172" s="130">
        <f>F173</f>
        <v>0</v>
      </c>
      <c r="G172" s="130">
        <f>G173</f>
        <v>0</v>
      </c>
      <c r="H172" s="130">
        <f>H173</f>
        <v>0</v>
      </c>
      <c r="I172" s="130">
        <f>I173</f>
        <v>0</v>
      </c>
      <c r="J172" s="130">
        <f>J173</f>
        <v>0</v>
      </c>
      <c r="K172" s="146"/>
      <c r="L172" s="146"/>
    </row>
    <row r="173" spans="1:12" ht="12.75">
      <c r="A173" s="108">
        <v>343</v>
      </c>
      <c r="B173" s="112" t="s">
        <v>35</v>
      </c>
      <c r="C173" s="127">
        <f>SUM(C174:C176)</f>
        <v>41600</v>
      </c>
      <c r="D173" s="127">
        <f aca="true" t="shared" si="26" ref="D173:J173">SUM(D174:D176)</f>
        <v>0</v>
      </c>
      <c r="E173" s="127">
        <f t="shared" si="26"/>
        <v>41600</v>
      </c>
      <c r="F173" s="127">
        <f t="shared" si="26"/>
        <v>0</v>
      </c>
      <c r="G173" s="127">
        <f t="shared" si="26"/>
        <v>0</v>
      </c>
      <c r="H173" s="127">
        <f t="shared" si="26"/>
        <v>0</v>
      </c>
      <c r="I173" s="127">
        <f t="shared" si="26"/>
        <v>0</v>
      </c>
      <c r="J173" s="127">
        <f t="shared" si="26"/>
        <v>0</v>
      </c>
      <c r="K173" s="107"/>
      <c r="L173" s="107"/>
    </row>
    <row r="174" spans="1:12" ht="12.75">
      <c r="A174" s="124" t="s">
        <v>105</v>
      </c>
      <c r="B174" s="112" t="s">
        <v>149</v>
      </c>
      <c r="C174" s="202">
        <f>SUM(D174:J174)</f>
        <v>38500</v>
      </c>
      <c r="D174" s="218"/>
      <c r="E174" s="122">
        <v>38500</v>
      </c>
      <c r="F174" s="164"/>
      <c r="G174" s="157"/>
      <c r="H174" s="157"/>
      <c r="I174" s="157"/>
      <c r="J174" s="157"/>
      <c r="K174" s="107"/>
      <c r="L174" s="107"/>
    </row>
    <row r="175" spans="1:12" ht="12.75">
      <c r="A175" s="125" t="s">
        <v>106</v>
      </c>
      <c r="B175" s="112" t="s">
        <v>150</v>
      </c>
      <c r="C175" s="173">
        <f>SUM(D175:J175)</f>
        <v>200</v>
      </c>
      <c r="D175" s="123"/>
      <c r="E175" s="123">
        <v>200</v>
      </c>
      <c r="F175" s="157"/>
      <c r="G175" s="157"/>
      <c r="H175" s="157"/>
      <c r="I175" s="157"/>
      <c r="J175" s="157"/>
      <c r="K175" s="107"/>
      <c r="L175" s="107"/>
    </row>
    <row r="176" spans="1:12" ht="12.75">
      <c r="A176" s="119" t="s">
        <v>219</v>
      </c>
      <c r="B176" s="112" t="s">
        <v>220</v>
      </c>
      <c r="C176" s="173">
        <f>SUM(D176:J176)</f>
        <v>2900</v>
      </c>
      <c r="D176" s="123"/>
      <c r="E176" s="123">
        <v>2900</v>
      </c>
      <c r="F176" s="157"/>
      <c r="G176" s="157"/>
      <c r="H176" s="157"/>
      <c r="I176" s="157"/>
      <c r="J176" s="157"/>
      <c r="K176" s="107"/>
      <c r="L176" s="107"/>
    </row>
    <row r="177" spans="1:12" ht="25.5">
      <c r="A177" s="111">
        <v>4</v>
      </c>
      <c r="B177" s="115" t="s">
        <v>37</v>
      </c>
      <c r="C177" s="107"/>
      <c r="D177" s="107"/>
      <c r="E177" s="128"/>
      <c r="F177" s="107"/>
      <c r="G177" s="107"/>
      <c r="H177" s="107"/>
      <c r="I177" s="107"/>
      <c r="J177" s="107"/>
      <c r="K177" s="107"/>
      <c r="L177" s="107"/>
    </row>
    <row r="178" spans="1:12" ht="26.25" customHeight="1">
      <c r="A178" s="111">
        <v>42</v>
      </c>
      <c r="B178" s="115" t="s">
        <v>38</v>
      </c>
      <c r="C178" s="107"/>
      <c r="D178" s="107"/>
      <c r="E178" s="128"/>
      <c r="F178" s="107"/>
      <c r="G178" s="107"/>
      <c r="H178" s="107"/>
      <c r="I178" s="107"/>
      <c r="J178" s="107"/>
      <c r="K178" s="107"/>
      <c r="L178" s="107"/>
    </row>
    <row r="179" spans="1:12" ht="12.75">
      <c r="A179" s="108">
        <v>422</v>
      </c>
      <c r="B179" s="112" t="s">
        <v>36</v>
      </c>
      <c r="C179" s="107"/>
      <c r="D179" s="107"/>
      <c r="E179" s="128"/>
      <c r="F179" s="107"/>
      <c r="G179" s="107"/>
      <c r="H179" s="107"/>
      <c r="I179" s="107"/>
      <c r="J179" s="107"/>
      <c r="K179" s="107"/>
      <c r="L179" s="107"/>
    </row>
    <row r="180" spans="1:12" ht="25.5">
      <c r="A180" s="108">
        <v>424</v>
      </c>
      <c r="B180" s="112" t="s">
        <v>39</v>
      </c>
      <c r="C180" s="107"/>
      <c r="D180" s="107"/>
      <c r="E180" s="128"/>
      <c r="F180" s="107"/>
      <c r="G180" s="107"/>
      <c r="H180" s="107"/>
      <c r="I180" s="107"/>
      <c r="J180" s="107"/>
      <c r="K180" s="107"/>
      <c r="L180" s="107"/>
    </row>
    <row r="181" spans="1:12" ht="12.75">
      <c r="A181" s="108"/>
      <c r="B181" s="112"/>
      <c r="C181" s="107"/>
      <c r="D181" s="107"/>
      <c r="E181" s="128"/>
      <c r="F181" s="107"/>
      <c r="G181" s="107"/>
      <c r="H181" s="107"/>
      <c r="I181" s="107"/>
      <c r="J181" s="107"/>
      <c r="K181" s="107"/>
      <c r="L181" s="107"/>
    </row>
    <row r="182" spans="1:12" ht="12.75">
      <c r="A182" s="111"/>
      <c r="B182" s="112"/>
      <c r="C182" s="107"/>
      <c r="D182" s="107"/>
      <c r="E182" s="128"/>
      <c r="F182" s="10"/>
      <c r="G182" s="107"/>
      <c r="H182" s="107"/>
      <c r="I182" s="107"/>
      <c r="J182" s="107"/>
      <c r="K182" s="107"/>
      <c r="L182" s="107"/>
    </row>
    <row r="183" spans="1:12" ht="12.75">
      <c r="A183" s="116" t="s">
        <v>58</v>
      </c>
      <c r="B183" s="115" t="s">
        <v>59</v>
      </c>
      <c r="C183" s="113"/>
      <c r="D183" s="113"/>
      <c r="E183" s="130"/>
      <c r="F183" s="113"/>
      <c r="G183" s="113"/>
      <c r="H183" s="113"/>
      <c r="I183" s="113"/>
      <c r="J183" s="113"/>
      <c r="K183" s="113"/>
      <c r="L183" s="113"/>
    </row>
    <row r="184" spans="1:12" ht="12.75">
      <c r="A184" s="111">
        <v>3</v>
      </c>
      <c r="B184" s="115" t="s">
        <v>24</v>
      </c>
      <c r="C184" s="129">
        <f aca="true" t="shared" si="27" ref="C184:I184">C185+C191+C218</f>
        <v>775400</v>
      </c>
      <c r="D184" s="129">
        <f t="shared" si="27"/>
        <v>20000</v>
      </c>
      <c r="E184" s="129">
        <f t="shared" si="27"/>
        <v>0</v>
      </c>
      <c r="F184" s="129">
        <f t="shared" si="27"/>
        <v>125900</v>
      </c>
      <c r="G184" s="129">
        <f t="shared" si="27"/>
        <v>0</v>
      </c>
      <c r="H184" s="129">
        <f t="shared" si="27"/>
        <v>0</v>
      </c>
      <c r="I184" s="129">
        <f t="shared" si="27"/>
        <v>0</v>
      </c>
      <c r="J184" s="129">
        <f>J191</f>
        <v>629500</v>
      </c>
      <c r="K184" s="182">
        <f>K191</f>
        <v>0</v>
      </c>
      <c r="L184" s="182">
        <f>L191</f>
        <v>0</v>
      </c>
    </row>
    <row r="185" spans="1:12" ht="12.75">
      <c r="A185" s="111">
        <v>31</v>
      </c>
      <c r="B185" s="115" t="s">
        <v>25</v>
      </c>
      <c r="C185" s="130">
        <f aca="true" t="shared" si="28" ref="C185:I185">SUM(C186+C189)</f>
        <v>44400</v>
      </c>
      <c r="D185" s="130">
        <f t="shared" si="28"/>
        <v>0</v>
      </c>
      <c r="E185" s="130">
        <f t="shared" si="28"/>
        <v>0</v>
      </c>
      <c r="F185" s="146">
        <f t="shared" si="28"/>
        <v>44400</v>
      </c>
      <c r="G185" s="146">
        <f t="shared" si="28"/>
        <v>0</v>
      </c>
      <c r="H185" s="146">
        <f t="shared" si="28"/>
        <v>0</v>
      </c>
      <c r="I185" s="146">
        <f t="shared" si="28"/>
        <v>0</v>
      </c>
      <c r="J185" s="130">
        <f>SUM(J188+J189)</f>
        <v>0</v>
      </c>
      <c r="K185" s="113"/>
      <c r="L185" s="113"/>
    </row>
    <row r="186" spans="1:12" ht="12.75">
      <c r="A186" s="108">
        <v>311</v>
      </c>
      <c r="B186" s="112" t="s">
        <v>26</v>
      </c>
      <c r="C186" s="130">
        <f aca="true" t="shared" si="29" ref="C186:J186">C187</f>
        <v>38100</v>
      </c>
      <c r="D186" s="130">
        <f t="shared" si="29"/>
        <v>0</v>
      </c>
      <c r="E186" s="130">
        <f t="shared" si="29"/>
        <v>0</v>
      </c>
      <c r="F186" s="146">
        <f t="shared" si="29"/>
        <v>38100</v>
      </c>
      <c r="G186" s="146">
        <f t="shared" si="29"/>
        <v>0</v>
      </c>
      <c r="H186" s="146">
        <f t="shared" si="29"/>
        <v>0</v>
      </c>
      <c r="I186" s="146">
        <f t="shared" si="29"/>
        <v>0</v>
      </c>
      <c r="J186" s="146">
        <f t="shared" si="29"/>
        <v>0</v>
      </c>
      <c r="K186" s="113"/>
      <c r="L186" s="113"/>
    </row>
    <row r="187" spans="1:12" ht="12.75">
      <c r="A187" s="139">
        <v>31111</v>
      </c>
      <c r="B187" s="112" t="s">
        <v>107</v>
      </c>
      <c r="C187" s="141">
        <f>SUM(D187:J187)</f>
        <v>38100</v>
      </c>
      <c r="D187" s="141"/>
      <c r="E187" s="141"/>
      <c r="F187" s="153">
        <v>38100</v>
      </c>
      <c r="G187" s="141"/>
      <c r="H187" s="141"/>
      <c r="I187" s="141"/>
      <c r="J187" s="141"/>
      <c r="K187" s="113"/>
      <c r="L187" s="113"/>
    </row>
    <row r="188" spans="1:12" ht="12.75">
      <c r="A188" s="108">
        <v>312</v>
      </c>
      <c r="B188" s="112" t="s">
        <v>27</v>
      </c>
      <c r="C188" s="128">
        <f aca="true" t="shared" si="30" ref="C188:J188">C188</f>
        <v>0</v>
      </c>
      <c r="D188" s="128">
        <f t="shared" si="30"/>
        <v>0</v>
      </c>
      <c r="E188" s="128">
        <f t="shared" si="30"/>
        <v>0</v>
      </c>
      <c r="F188" s="128">
        <f t="shared" si="30"/>
        <v>0</v>
      </c>
      <c r="G188" s="128">
        <f t="shared" si="30"/>
        <v>0</v>
      </c>
      <c r="H188" s="128">
        <f t="shared" si="30"/>
        <v>0</v>
      </c>
      <c r="I188" s="128">
        <f t="shared" si="30"/>
        <v>0</v>
      </c>
      <c r="J188" s="128">
        <f t="shared" si="30"/>
        <v>0</v>
      </c>
      <c r="K188" s="107"/>
      <c r="L188" s="107"/>
    </row>
    <row r="189" spans="1:12" ht="12.75">
      <c r="A189" s="108">
        <v>313</v>
      </c>
      <c r="B189" s="112" t="s">
        <v>28</v>
      </c>
      <c r="C189" s="178">
        <f>C190</f>
        <v>6300</v>
      </c>
      <c r="D189" s="107"/>
      <c r="E189" s="128"/>
      <c r="F189" s="178">
        <f>F190</f>
        <v>6300</v>
      </c>
      <c r="G189" s="178">
        <f>G190</f>
        <v>0</v>
      </c>
      <c r="H189" s="178">
        <f>H190</f>
        <v>0</v>
      </c>
      <c r="I189" s="178">
        <f>I190</f>
        <v>0</v>
      </c>
      <c r="J189" s="178">
        <f>J190</f>
        <v>0</v>
      </c>
      <c r="K189" s="107"/>
      <c r="L189" s="107"/>
    </row>
    <row r="190" spans="1:12" ht="12.75">
      <c r="A190" s="139">
        <v>31321</v>
      </c>
      <c r="B190" s="112" t="s">
        <v>242</v>
      </c>
      <c r="C190" s="153">
        <f>SUM(D190:J190)</f>
        <v>6300</v>
      </c>
      <c r="D190" s="157"/>
      <c r="E190" s="141"/>
      <c r="F190" s="153">
        <v>6300</v>
      </c>
      <c r="G190" s="157"/>
      <c r="H190" s="157"/>
      <c r="I190" s="157"/>
      <c r="J190" s="157"/>
      <c r="K190" s="107"/>
      <c r="L190" s="107"/>
    </row>
    <row r="191" spans="1:12" ht="12.75">
      <c r="A191" s="111">
        <v>32</v>
      </c>
      <c r="B191" s="115" t="s">
        <v>29</v>
      </c>
      <c r="C191" s="129">
        <f>C192+C193+C197+C212+C214+C218</f>
        <v>731000</v>
      </c>
      <c r="D191" s="129">
        <f>D192+D193+D197+D212+D214+D219</f>
        <v>20000</v>
      </c>
      <c r="E191" s="129">
        <f>E192+E193+E197+E212+E214+E196</f>
        <v>0</v>
      </c>
      <c r="F191" s="129">
        <f>F192+F193+F197+F212+F214+F218</f>
        <v>81500</v>
      </c>
      <c r="G191" s="129">
        <f>G192+G193+G197+G212+G214+G218</f>
        <v>0</v>
      </c>
      <c r="H191" s="129">
        <f>H192+H193+H197+H212+H214+H218</f>
        <v>0</v>
      </c>
      <c r="I191" s="129">
        <f>I192+I193+I197+I212+I214+I218</f>
        <v>0</v>
      </c>
      <c r="J191" s="129">
        <f>J192+J193+J197+J212+J214</f>
        <v>629500</v>
      </c>
      <c r="K191" s="146"/>
      <c r="L191" s="146"/>
    </row>
    <row r="192" spans="1:12" ht="12.75">
      <c r="A192" s="108">
        <v>321</v>
      </c>
      <c r="B192" s="112" t="s">
        <v>30</v>
      </c>
      <c r="C192" s="127"/>
      <c r="D192" s="127"/>
      <c r="E192" s="128"/>
      <c r="F192" s="107"/>
      <c r="G192" s="107"/>
      <c r="H192" s="107"/>
      <c r="I192" s="107"/>
      <c r="J192" s="127"/>
      <c r="K192" s="107"/>
      <c r="L192" s="107"/>
    </row>
    <row r="193" spans="1:12" ht="12.75">
      <c r="A193" s="108">
        <v>322</v>
      </c>
      <c r="B193" s="112" t="s">
        <v>31</v>
      </c>
      <c r="C193" s="127">
        <f aca="true" t="shared" si="31" ref="C193:I193">SUM(C194:C196)</f>
        <v>10300</v>
      </c>
      <c r="D193" s="127">
        <f t="shared" si="31"/>
        <v>1600</v>
      </c>
      <c r="E193" s="127">
        <f t="shared" si="31"/>
        <v>0</v>
      </c>
      <c r="F193" s="127">
        <f t="shared" si="31"/>
        <v>3700</v>
      </c>
      <c r="G193" s="127">
        <f t="shared" si="31"/>
        <v>0</v>
      </c>
      <c r="H193" s="127">
        <f t="shared" si="31"/>
        <v>0</v>
      </c>
      <c r="I193" s="127">
        <f t="shared" si="31"/>
        <v>0</v>
      </c>
      <c r="J193" s="128">
        <f>SUM(J194:J195)</f>
        <v>5000</v>
      </c>
      <c r="K193" s="113"/>
      <c r="L193" s="113"/>
    </row>
    <row r="194" spans="1:12" ht="12.75">
      <c r="A194" s="118" t="s">
        <v>75</v>
      </c>
      <c r="B194" s="112" t="s">
        <v>199</v>
      </c>
      <c r="C194" s="173">
        <f aca="true" t="shared" si="32" ref="C194:C217">SUM(D194:J194)</f>
        <v>8500</v>
      </c>
      <c r="D194" s="120"/>
      <c r="E194" s="144"/>
      <c r="F194" s="153">
        <v>3500</v>
      </c>
      <c r="G194" s="157"/>
      <c r="H194" s="157"/>
      <c r="I194" s="157"/>
      <c r="J194" s="144">
        <v>5000</v>
      </c>
      <c r="K194" s="107"/>
      <c r="L194" s="107"/>
    </row>
    <row r="195" spans="1:12" ht="12.75">
      <c r="A195" s="118" t="s">
        <v>78</v>
      </c>
      <c r="B195" s="112" t="s">
        <v>124</v>
      </c>
      <c r="C195" s="173">
        <f t="shared" si="32"/>
        <v>0</v>
      </c>
      <c r="D195" s="120"/>
      <c r="E195" s="144"/>
      <c r="F195" s="157"/>
      <c r="G195" s="157"/>
      <c r="H195" s="157"/>
      <c r="I195" s="157"/>
      <c r="J195" s="157"/>
      <c r="K195" s="113"/>
      <c r="L195" s="113"/>
    </row>
    <row r="196" spans="1:12" ht="12.75">
      <c r="A196" s="119" t="s">
        <v>151</v>
      </c>
      <c r="B196" s="112" t="s">
        <v>152</v>
      </c>
      <c r="C196" s="173">
        <f t="shared" si="32"/>
        <v>1800</v>
      </c>
      <c r="D196" s="121">
        <v>1600</v>
      </c>
      <c r="E196" s="151"/>
      <c r="F196" s="141">
        <v>200</v>
      </c>
      <c r="G196" s="157"/>
      <c r="H196" s="157"/>
      <c r="I196" s="157"/>
      <c r="J196" s="157"/>
      <c r="K196" s="113"/>
      <c r="L196" s="113"/>
    </row>
    <row r="197" spans="1:12" ht="12.75">
      <c r="A197" s="108">
        <v>323</v>
      </c>
      <c r="B197" s="112" t="s">
        <v>32</v>
      </c>
      <c r="C197" s="127">
        <f aca="true" t="shared" si="33" ref="C197:J197">SUM(C198:C211)</f>
        <v>643300</v>
      </c>
      <c r="D197" s="127">
        <f t="shared" si="33"/>
        <v>17000</v>
      </c>
      <c r="E197" s="127">
        <f t="shared" si="33"/>
        <v>0</v>
      </c>
      <c r="F197" s="127">
        <f t="shared" si="33"/>
        <v>63300</v>
      </c>
      <c r="G197" s="127">
        <f t="shared" si="33"/>
        <v>0</v>
      </c>
      <c r="H197" s="127">
        <f t="shared" si="33"/>
        <v>0</v>
      </c>
      <c r="I197" s="127">
        <f t="shared" si="33"/>
        <v>0</v>
      </c>
      <c r="J197" s="149">
        <f t="shared" si="33"/>
        <v>563000</v>
      </c>
      <c r="K197" s="107"/>
      <c r="L197" s="107"/>
    </row>
    <row r="198" spans="1:12" ht="12.75">
      <c r="A198" s="118" t="s">
        <v>153</v>
      </c>
      <c r="B198" s="112" t="s">
        <v>154</v>
      </c>
      <c r="C198" s="173">
        <f t="shared" si="32"/>
        <v>5000</v>
      </c>
      <c r="D198" s="120"/>
      <c r="E198" s="144"/>
      <c r="F198" s="153">
        <v>3000</v>
      </c>
      <c r="G198" s="157"/>
      <c r="H198" s="157"/>
      <c r="I198" s="157"/>
      <c r="J198" s="144">
        <v>2000</v>
      </c>
      <c r="K198" s="107"/>
      <c r="L198" s="107"/>
    </row>
    <row r="199" spans="1:12" ht="12.75">
      <c r="A199" s="118" t="s">
        <v>84</v>
      </c>
      <c r="B199" s="112" t="s">
        <v>130</v>
      </c>
      <c r="C199" s="173">
        <f t="shared" si="32"/>
        <v>10400</v>
      </c>
      <c r="D199" s="120">
        <v>400</v>
      </c>
      <c r="E199" s="144"/>
      <c r="F199" s="157"/>
      <c r="G199" s="157"/>
      <c r="H199" s="157"/>
      <c r="I199" s="157"/>
      <c r="J199" s="160">
        <v>10000</v>
      </c>
      <c r="K199" s="107"/>
      <c r="L199" s="107"/>
    </row>
    <row r="200" spans="1:12" ht="12.75">
      <c r="A200" s="118" t="s">
        <v>176</v>
      </c>
      <c r="B200" s="112" t="s">
        <v>177</v>
      </c>
      <c r="C200" s="173">
        <f t="shared" si="32"/>
        <v>200</v>
      </c>
      <c r="D200" s="120"/>
      <c r="E200" s="144"/>
      <c r="F200" s="141">
        <v>200</v>
      </c>
      <c r="G200" s="157"/>
      <c r="H200" s="157"/>
      <c r="I200" s="157"/>
      <c r="J200" s="160"/>
      <c r="K200" s="107"/>
      <c r="L200" s="107"/>
    </row>
    <row r="201" spans="1:12" ht="12.75">
      <c r="A201" s="118" t="s">
        <v>178</v>
      </c>
      <c r="B201" s="112" t="s">
        <v>179</v>
      </c>
      <c r="C201" s="173">
        <f t="shared" si="32"/>
        <v>2000</v>
      </c>
      <c r="D201" s="120"/>
      <c r="E201" s="154"/>
      <c r="F201" s="157"/>
      <c r="G201" s="157"/>
      <c r="H201" s="157"/>
      <c r="I201" s="157"/>
      <c r="J201" s="160">
        <v>2000</v>
      </c>
      <c r="K201" s="107"/>
      <c r="L201" s="107"/>
    </row>
    <row r="202" spans="1:12" ht="12.75">
      <c r="A202" s="118" t="s">
        <v>180</v>
      </c>
      <c r="B202" s="112" t="s">
        <v>266</v>
      </c>
      <c r="C202" s="173">
        <f t="shared" si="32"/>
        <v>5000</v>
      </c>
      <c r="D202" s="135"/>
      <c r="E202" s="155"/>
      <c r="F202" s="157"/>
      <c r="G202" s="157"/>
      <c r="H202" s="157"/>
      <c r="I202" s="157"/>
      <c r="J202" s="160">
        <v>5000</v>
      </c>
      <c r="K202" s="107"/>
      <c r="L202" s="107"/>
    </row>
    <row r="203" spans="1:12" ht="12.75">
      <c r="A203" s="118" t="s">
        <v>182</v>
      </c>
      <c r="B203" s="112" t="s">
        <v>183</v>
      </c>
      <c r="C203" s="173">
        <f t="shared" si="32"/>
        <v>5000</v>
      </c>
      <c r="D203" s="135"/>
      <c r="E203" s="155"/>
      <c r="F203" s="157"/>
      <c r="G203" s="157"/>
      <c r="H203" s="157"/>
      <c r="I203" s="157"/>
      <c r="J203" s="160">
        <v>5000</v>
      </c>
      <c r="K203" s="107"/>
      <c r="L203" s="107"/>
    </row>
    <row r="204" spans="1:12" ht="12.75">
      <c r="A204" s="118" t="s">
        <v>91</v>
      </c>
      <c r="B204" s="112" t="s">
        <v>136</v>
      </c>
      <c r="C204" s="173">
        <f t="shared" si="32"/>
        <v>5000</v>
      </c>
      <c r="D204" s="120"/>
      <c r="E204" s="141"/>
      <c r="F204" s="157"/>
      <c r="G204" s="157"/>
      <c r="H204" s="157"/>
      <c r="I204" s="157"/>
      <c r="J204" s="160">
        <v>5000</v>
      </c>
      <c r="K204" s="107"/>
      <c r="L204" s="107"/>
    </row>
    <row r="205" spans="1:12" ht="12.75">
      <c r="A205" s="118" t="s">
        <v>184</v>
      </c>
      <c r="B205" s="112" t="s">
        <v>185</v>
      </c>
      <c r="C205" s="173">
        <f t="shared" si="32"/>
        <v>5000</v>
      </c>
      <c r="D205" s="120"/>
      <c r="E205" s="144"/>
      <c r="F205" s="157"/>
      <c r="G205" s="157"/>
      <c r="H205" s="157"/>
      <c r="I205" s="157"/>
      <c r="J205" s="160">
        <v>5000</v>
      </c>
      <c r="K205" s="107"/>
      <c r="L205" s="107"/>
    </row>
    <row r="206" spans="1:12" ht="12.75">
      <c r="A206" s="118" t="s">
        <v>186</v>
      </c>
      <c r="B206" s="112" t="s">
        <v>187</v>
      </c>
      <c r="C206" s="173">
        <f t="shared" si="32"/>
        <v>469600</v>
      </c>
      <c r="D206" s="120">
        <v>6300</v>
      </c>
      <c r="E206" s="144"/>
      <c r="F206" s="153">
        <v>48300</v>
      </c>
      <c r="G206" s="157"/>
      <c r="H206" s="157"/>
      <c r="I206" s="157"/>
      <c r="J206" s="160">
        <v>415000</v>
      </c>
      <c r="K206" s="107"/>
      <c r="L206" s="107"/>
    </row>
    <row r="207" spans="1:12" ht="12.75">
      <c r="A207" s="118" t="s">
        <v>92</v>
      </c>
      <c r="B207" s="112" t="s">
        <v>137</v>
      </c>
      <c r="C207" s="173">
        <f t="shared" si="32"/>
        <v>42600</v>
      </c>
      <c r="D207" s="120"/>
      <c r="E207" s="144"/>
      <c r="F207" s="153">
        <v>2600</v>
      </c>
      <c r="G207" s="157"/>
      <c r="H207" s="157"/>
      <c r="I207" s="157"/>
      <c r="J207" s="160">
        <v>40000</v>
      </c>
      <c r="K207" s="107"/>
      <c r="L207" s="107"/>
    </row>
    <row r="208" spans="1:12" ht="12.75">
      <c r="A208" s="118" t="s">
        <v>93</v>
      </c>
      <c r="B208" s="112" t="s">
        <v>138</v>
      </c>
      <c r="C208" s="173">
        <f t="shared" si="32"/>
        <v>57100</v>
      </c>
      <c r="D208" s="120">
        <v>6100</v>
      </c>
      <c r="E208" s="144"/>
      <c r="F208" s="157"/>
      <c r="G208" s="157"/>
      <c r="H208" s="157"/>
      <c r="I208" s="157"/>
      <c r="J208" s="160">
        <v>51000</v>
      </c>
      <c r="K208" s="107"/>
      <c r="L208" s="107"/>
    </row>
    <row r="209" spans="1:12" ht="12.75">
      <c r="A209" s="125" t="s">
        <v>188</v>
      </c>
      <c r="B209" s="112" t="s">
        <v>189</v>
      </c>
      <c r="C209" s="173">
        <f t="shared" si="32"/>
        <v>8600</v>
      </c>
      <c r="D209" s="123">
        <v>600</v>
      </c>
      <c r="E209" s="155"/>
      <c r="F209" s="153">
        <v>3000</v>
      </c>
      <c r="G209" s="157"/>
      <c r="H209" s="157"/>
      <c r="I209" s="157"/>
      <c r="J209" s="160">
        <v>5000</v>
      </c>
      <c r="K209" s="107"/>
      <c r="L209" s="107"/>
    </row>
    <row r="210" spans="1:12" ht="12.75">
      <c r="A210" s="125" t="s">
        <v>172</v>
      </c>
      <c r="B210" s="112" t="s">
        <v>173</v>
      </c>
      <c r="C210" s="173">
        <f t="shared" si="32"/>
        <v>700</v>
      </c>
      <c r="D210" s="120">
        <v>700</v>
      </c>
      <c r="E210" s="144"/>
      <c r="F210" s="157"/>
      <c r="G210" s="157"/>
      <c r="H210" s="157"/>
      <c r="I210" s="157"/>
      <c r="J210" s="161"/>
      <c r="K210" s="107"/>
      <c r="L210" s="107"/>
    </row>
    <row r="211" spans="1:12" ht="12.75">
      <c r="A211" s="125" t="s">
        <v>174</v>
      </c>
      <c r="B211" s="112" t="s">
        <v>175</v>
      </c>
      <c r="C211" s="173">
        <f t="shared" si="32"/>
        <v>27100</v>
      </c>
      <c r="D211" s="120">
        <v>2900</v>
      </c>
      <c r="E211" s="145"/>
      <c r="F211" s="153">
        <v>6200</v>
      </c>
      <c r="G211" s="157"/>
      <c r="H211" s="157"/>
      <c r="I211" s="157"/>
      <c r="J211" s="160">
        <v>18000</v>
      </c>
      <c r="K211" s="107"/>
      <c r="L211" s="107"/>
    </row>
    <row r="212" spans="1:12" ht="12.75">
      <c r="A212" s="108">
        <v>324</v>
      </c>
      <c r="B212" s="112" t="s">
        <v>60</v>
      </c>
      <c r="C212" s="127">
        <f aca="true" t="shared" si="34" ref="C212:J212">SUM(C213)</f>
        <v>63000</v>
      </c>
      <c r="D212" s="127">
        <f t="shared" si="34"/>
        <v>0</v>
      </c>
      <c r="E212" s="127">
        <f t="shared" si="34"/>
        <v>0</v>
      </c>
      <c r="F212" s="127">
        <f t="shared" si="34"/>
        <v>14000</v>
      </c>
      <c r="G212" s="127">
        <f t="shared" si="34"/>
        <v>0</v>
      </c>
      <c r="H212" s="127">
        <f t="shared" si="34"/>
        <v>0</v>
      </c>
      <c r="I212" s="127">
        <f t="shared" si="34"/>
        <v>0</v>
      </c>
      <c r="J212" s="137">
        <f t="shared" si="34"/>
        <v>49000</v>
      </c>
      <c r="K212" s="107"/>
      <c r="L212" s="107"/>
    </row>
    <row r="213" spans="1:12" ht="12.75">
      <c r="A213" s="118" t="s">
        <v>96</v>
      </c>
      <c r="B213" s="112" t="s">
        <v>141</v>
      </c>
      <c r="C213" s="173">
        <f t="shared" si="32"/>
        <v>63000</v>
      </c>
      <c r="D213" s="120"/>
      <c r="E213" s="144"/>
      <c r="F213" s="153">
        <v>14000</v>
      </c>
      <c r="G213" s="157"/>
      <c r="H213" s="157"/>
      <c r="I213" s="157"/>
      <c r="J213" s="135">
        <v>49000</v>
      </c>
      <c r="K213" s="107"/>
      <c r="L213" s="107"/>
    </row>
    <row r="214" spans="1:12" ht="12.75">
      <c r="A214" s="108">
        <v>329</v>
      </c>
      <c r="B214" s="112" t="s">
        <v>33</v>
      </c>
      <c r="C214" s="127">
        <f aca="true" t="shared" si="35" ref="C214:J214">SUM(C215:C217)</f>
        <v>14400</v>
      </c>
      <c r="D214" s="127">
        <f t="shared" si="35"/>
        <v>1400</v>
      </c>
      <c r="E214" s="127">
        <f t="shared" si="35"/>
        <v>0</v>
      </c>
      <c r="F214" s="127">
        <f t="shared" si="35"/>
        <v>500</v>
      </c>
      <c r="G214" s="127">
        <f t="shared" si="35"/>
        <v>0</v>
      </c>
      <c r="H214" s="127">
        <f t="shared" si="35"/>
        <v>0</v>
      </c>
      <c r="I214" s="127">
        <f t="shared" si="35"/>
        <v>0</v>
      </c>
      <c r="J214" s="138">
        <f t="shared" si="35"/>
        <v>12500</v>
      </c>
      <c r="K214" s="107"/>
      <c r="L214" s="107"/>
    </row>
    <row r="215" spans="1:12" ht="12.75">
      <c r="A215" s="118" t="s">
        <v>100</v>
      </c>
      <c r="B215" s="112" t="s">
        <v>145</v>
      </c>
      <c r="C215" s="173">
        <f>SUM(D215:J215)</f>
        <v>7000</v>
      </c>
      <c r="D215" s="122"/>
      <c r="E215" s="142"/>
      <c r="F215" s="141">
        <v>500</v>
      </c>
      <c r="G215" s="157"/>
      <c r="H215" s="157"/>
      <c r="I215" s="157"/>
      <c r="J215" s="135">
        <v>6500</v>
      </c>
      <c r="K215" s="107"/>
      <c r="L215" s="107"/>
    </row>
    <row r="216" spans="1:12" ht="12.75">
      <c r="A216" s="119" t="s">
        <v>104</v>
      </c>
      <c r="B216" s="112" t="s">
        <v>148</v>
      </c>
      <c r="C216" s="173">
        <f>SUM(D216:J216)</f>
        <v>1000</v>
      </c>
      <c r="D216" s="123"/>
      <c r="E216" s="213"/>
      <c r="F216" s="141"/>
      <c r="G216" s="157"/>
      <c r="H216" s="157"/>
      <c r="I216" s="157"/>
      <c r="J216" s="135">
        <v>1000</v>
      </c>
      <c r="K216" s="107"/>
      <c r="L216" s="107"/>
    </row>
    <row r="217" spans="1:12" ht="15.75" customHeight="1">
      <c r="A217" s="150" t="s">
        <v>165</v>
      </c>
      <c r="B217" s="112" t="s">
        <v>167</v>
      </c>
      <c r="C217" s="173">
        <f t="shared" si="32"/>
        <v>6400</v>
      </c>
      <c r="D217" s="134">
        <v>1400</v>
      </c>
      <c r="E217" s="155"/>
      <c r="F217" s="157"/>
      <c r="G217" s="157"/>
      <c r="H217" s="157"/>
      <c r="I217" s="157"/>
      <c r="J217" s="135">
        <v>5000</v>
      </c>
      <c r="K217" s="107"/>
      <c r="L217" s="107"/>
    </row>
    <row r="218" spans="1:12" ht="12.75">
      <c r="A218" s="111">
        <v>34</v>
      </c>
      <c r="B218" s="115" t="s">
        <v>34</v>
      </c>
      <c r="C218" s="130">
        <f aca="true" t="shared" si="36" ref="C218:J218">C219</f>
        <v>0</v>
      </c>
      <c r="D218" s="130">
        <f t="shared" si="36"/>
        <v>0</v>
      </c>
      <c r="E218" s="130">
        <f t="shared" si="36"/>
        <v>0</v>
      </c>
      <c r="F218" s="130">
        <f t="shared" si="36"/>
        <v>0</v>
      </c>
      <c r="G218" s="130">
        <f t="shared" si="36"/>
        <v>0</v>
      </c>
      <c r="H218" s="130">
        <f t="shared" si="36"/>
        <v>0</v>
      </c>
      <c r="I218" s="130">
        <f t="shared" si="36"/>
        <v>0</v>
      </c>
      <c r="J218" s="130">
        <f t="shared" si="36"/>
        <v>0</v>
      </c>
      <c r="K218" s="107"/>
      <c r="L218" s="107"/>
    </row>
    <row r="219" spans="1:12" ht="12.75">
      <c r="A219" s="108">
        <v>343</v>
      </c>
      <c r="B219" s="112" t="s">
        <v>35</v>
      </c>
      <c r="C219" s="128">
        <f aca="true" t="shared" si="37" ref="C219:J219">SUM(D219:J219)</f>
        <v>0</v>
      </c>
      <c r="D219" s="128">
        <f t="shared" si="37"/>
        <v>0</v>
      </c>
      <c r="E219" s="128">
        <f t="shared" si="37"/>
        <v>0</v>
      </c>
      <c r="F219" s="128">
        <f t="shared" si="37"/>
        <v>0</v>
      </c>
      <c r="G219" s="128">
        <f t="shared" si="37"/>
        <v>0</v>
      </c>
      <c r="H219" s="128">
        <f t="shared" si="37"/>
        <v>0</v>
      </c>
      <c r="I219" s="128">
        <f t="shared" si="37"/>
        <v>0</v>
      </c>
      <c r="J219" s="128">
        <f t="shared" si="37"/>
        <v>0</v>
      </c>
      <c r="K219" s="107"/>
      <c r="L219" s="107"/>
    </row>
    <row r="220" spans="1:12" ht="25.5">
      <c r="A220" s="111">
        <v>4</v>
      </c>
      <c r="B220" s="115" t="s">
        <v>37</v>
      </c>
      <c r="C220" s="130">
        <f aca="true" t="shared" si="38" ref="C220:J220">C221</f>
        <v>0</v>
      </c>
      <c r="D220" s="130">
        <f t="shared" si="38"/>
        <v>0</v>
      </c>
      <c r="E220" s="130">
        <f t="shared" si="38"/>
        <v>0</v>
      </c>
      <c r="F220" s="130">
        <f t="shared" si="38"/>
        <v>0</v>
      </c>
      <c r="G220" s="130">
        <f t="shared" si="38"/>
        <v>0</v>
      </c>
      <c r="H220" s="130">
        <f t="shared" si="38"/>
        <v>0</v>
      </c>
      <c r="I220" s="130">
        <f t="shared" si="38"/>
        <v>0</v>
      </c>
      <c r="J220" s="130">
        <f t="shared" si="38"/>
        <v>0</v>
      </c>
      <c r="K220" s="107"/>
      <c r="L220" s="107"/>
    </row>
    <row r="221" spans="1:12" ht="25.5">
      <c r="A221" s="111">
        <v>42</v>
      </c>
      <c r="B221" s="115" t="s">
        <v>38</v>
      </c>
      <c r="C221" s="130">
        <f aca="true" t="shared" si="39" ref="C221:J221">C222+C223</f>
        <v>0</v>
      </c>
      <c r="D221" s="130">
        <f t="shared" si="39"/>
        <v>0</v>
      </c>
      <c r="E221" s="130">
        <f t="shared" si="39"/>
        <v>0</v>
      </c>
      <c r="F221" s="130">
        <f t="shared" si="39"/>
        <v>0</v>
      </c>
      <c r="G221" s="130">
        <f t="shared" si="39"/>
        <v>0</v>
      </c>
      <c r="H221" s="130">
        <f t="shared" si="39"/>
        <v>0</v>
      </c>
      <c r="I221" s="130">
        <f t="shared" si="39"/>
        <v>0</v>
      </c>
      <c r="J221" s="130">
        <f t="shared" si="39"/>
        <v>0</v>
      </c>
      <c r="K221" s="107"/>
      <c r="L221" s="107"/>
    </row>
    <row r="222" spans="1:12" ht="12.75">
      <c r="A222" s="108">
        <v>422</v>
      </c>
      <c r="B222" s="112" t="s">
        <v>36</v>
      </c>
      <c r="C222" s="128">
        <f aca="true" t="shared" si="40" ref="C222:E223">SUM(D222:J222)</f>
        <v>0</v>
      </c>
      <c r="D222" s="128">
        <f t="shared" si="40"/>
        <v>0</v>
      </c>
      <c r="E222" s="128">
        <f t="shared" si="40"/>
        <v>0</v>
      </c>
      <c r="F222" s="128">
        <f>SUM(G222:L222)</f>
        <v>0</v>
      </c>
      <c r="G222" s="128">
        <f>SUM(H222:L222)</f>
        <v>0</v>
      </c>
      <c r="H222" s="128">
        <f>SUM(I222:L222)</f>
        <v>0</v>
      </c>
      <c r="I222" s="128">
        <f>SUM(J222:L222)</f>
        <v>0</v>
      </c>
      <c r="J222" s="128">
        <f>SUM(K222:L222)</f>
        <v>0</v>
      </c>
      <c r="K222" s="107"/>
      <c r="L222" s="107"/>
    </row>
    <row r="223" spans="1:12" ht="25.5">
      <c r="A223" s="108">
        <v>424</v>
      </c>
      <c r="B223" s="112" t="s">
        <v>39</v>
      </c>
      <c r="C223" s="128">
        <f t="shared" si="40"/>
        <v>0</v>
      </c>
      <c r="D223" s="128">
        <f t="shared" si="40"/>
        <v>0</v>
      </c>
      <c r="E223" s="128">
        <f t="shared" si="40"/>
        <v>0</v>
      </c>
      <c r="F223" s="128">
        <f>SUM(G223:L223)</f>
        <v>0</v>
      </c>
      <c r="G223" s="128">
        <f>SUM(H223:L223)</f>
        <v>0</v>
      </c>
      <c r="H223" s="128">
        <f>SUM(I223:L223)</f>
        <v>0</v>
      </c>
      <c r="I223" s="128">
        <f>SUM(J223:L223)</f>
        <v>0</v>
      </c>
      <c r="J223" s="128">
        <f>SUM(K223:L223)</f>
        <v>0</v>
      </c>
      <c r="K223" s="107"/>
      <c r="L223" s="107"/>
    </row>
    <row r="224" spans="1:12" ht="12.75">
      <c r="A224" s="108"/>
      <c r="B224" s="112"/>
      <c r="C224" s="107"/>
      <c r="D224" s="107"/>
      <c r="E224" s="128"/>
      <c r="F224" s="107"/>
      <c r="G224" s="107"/>
      <c r="H224" s="107"/>
      <c r="I224" s="107"/>
      <c r="J224" s="136"/>
      <c r="K224" s="107"/>
      <c r="L224" s="107"/>
    </row>
    <row r="225" spans="1:12" ht="12.75">
      <c r="A225" s="108"/>
      <c r="B225" s="112"/>
      <c r="C225" s="107"/>
      <c r="D225" s="107"/>
      <c r="E225" s="128"/>
      <c r="F225" s="107"/>
      <c r="G225" s="107"/>
      <c r="H225" s="107"/>
      <c r="I225" s="107"/>
      <c r="J225" s="136"/>
      <c r="K225" s="107"/>
      <c r="L225" s="107"/>
    </row>
    <row r="226" spans="1:12" ht="12.75">
      <c r="A226" s="116" t="s">
        <v>204</v>
      </c>
      <c r="B226" s="115" t="s">
        <v>205</v>
      </c>
      <c r="C226" s="113"/>
      <c r="D226" s="113"/>
      <c r="E226" s="130"/>
      <c r="F226" s="113"/>
      <c r="G226" s="113"/>
      <c r="H226" s="113"/>
      <c r="I226" s="113"/>
      <c r="J226" s="113"/>
      <c r="K226" s="113"/>
      <c r="L226" s="113"/>
    </row>
    <row r="227" spans="1:12" ht="12.75">
      <c r="A227" s="111">
        <v>3</v>
      </c>
      <c r="B227" s="115" t="s">
        <v>24</v>
      </c>
      <c r="C227" s="129">
        <f>SUM(D227:J227)</f>
        <v>847000</v>
      </c>
      <c r="D227" s="129">
        <f>SUM(D228)</f>
        <v>440000</v>
      </c>
      <c r="E227" s="129">
        <f aca="true" t="shared" si="41" ref="E227:J227">SUM(E228)</f>
        <v>30000</v>
      </c>
      <c r="F227" s="129">
        <f t="shared" si="41"/>
        <v>0</v>
      </c>
      <c r="G227" s="129">
        <f t="shared" si="41"/>
        <v>0</v>
      </c>
      <c r="H227" s="129">
        <f t="shared" si="41"/>
        <v>0</v>
      </c>
      <c r="I227" s="129">
        <f t="shared" si="41"/>
        <v>0</v>
      </c>
      <c r="J227" s="129">
        <f t="shared" si="41"/>
        <v>377000</v>
      </c>
      <c r="K227" s="182">
        <f>K228</f>
        <v>0</v>
      </c>
      <c r="L227" s="182">
        <f>L228</f>
        <v>0</v>
      </c>
    </row>
    <row r="228" spans="1:12" s="215" customFormat="1" ht="12.75">
      <c r="A228" s="111">
        <v>32</v>
      </c>
      <c r="B228" s="115" t="s">
        <v>29</v>
      </c>
      <c r="C228" s="129">
        <f>SUM(D228+J228)</f>
        <v>817000</v>
      </c>
      <c r="D228" s="146">
        <f aca="true" t="shared" si="42" ref="D228:J228">SUM(D229+D233+D245+D247)</f>
        <v>440000</v>
      </c>
      <c r="E228" s="146">
        <f t="shared" si="42"/>
        <v>30000</v>
      </c>
      <c r="F228" s="146">
        <f t="shared" si="42"/>
        <v>0</v>
      </c>
      <c r="G228" s="146">
        <f t="shared" si="42"/>
        <v>0</v>
      </c>
      <c r="H228" s="146">
        <f t="shared" si="42"/>
        <v>0</v>
      </c>
      <c r="I228" s="146">
        <f t="shared" si="42"/>
        <v>0</v>
      </c>
      <c r="J228" s="146">
        <f t="shared" si="42"/>
        <v>377000</v>
      </c>
      <c r="K228" s="146"/>
      <c r="L228" s="146"/>
    </row>
    <row r="229" spans="1:12" s="215" customFormat="1" ht="12.75">
      <c r="A229" s="108">
        <v>322</v>
      </c>
      <c r="B229" s="112" t="s">
        <v>31</v>
      </c>
      <c r="C229" s="149">
        <f>C230+C232</f>
        <v>14500</v>
      </c>
      <c r="D229" s="149">
        <f>D230+D232</f>
        <v>9500</v>
      </c>
      <c r="E229" s="128">
        <f>SUM(E230:E231)</f>
        <v>0</v>
      </c>
      <c r="F229" s="128">
        <f>SUM(F230:F231)</f>
        <v>0</v>
      </c>
      <c r="G229" s="128">
        <f>SUM(G230:G231)</f>
        <v>0</v>
      </c>
      <c r="H229" s="128">
        <f>SUM(H230:H231)</f>
        <v>0</v>
      </c>
      <c r="I229" s="128">
        <f>SUM(I230:I231)</f>
        <v>0</v>
      </c>
      <c r="J229" s="149">
        <f>SUM(J230:J232)</f>
        <v>5000</v>
      </c>
      <c r="K229" s="107"/>
      <c r="L229" s="107"/>
    </row>
    <row r="230" spans="1:12" s="215" customFormat="1" ht="13.5" customHeight="1">
      <c r="A230" s="139">
        <v>32219</v>
      </c>
      <c r="B230" s="112" t="s">
        <v>206</v>
      </c>
      <c r="C230" s="153">
        <f>SUM(D230:J230)</f>
        <v>10000</v>
      </c>
      <c r="D230" s="153">
        <v>5000</v>
      </c>
      <c r="E230" s="141"/>
      <c r="F230" s="157"/>
      <c r="G230" s="157"/>
      <c r="H230" s="157"/>
      <c r="I230" s="157"/>
      <c r="J230" s="153">
        <v>5000</v>
      </c>
      <c r="K230" s="107"/>
      <c r="L230" s="107"/>
    </row>
    <row r="231" spans="1:12" s="215" customFormat="1" ht="12.75">
      <c r="A231" s="139">
        <v>32234</v>
      </c>
      <c r="B231" s="112" t="s">
        <v>124</v>
      </c>
      <c r="C231" s="141">
        <f>SUM(D231:J231)</f>
        <v>0</v>
      </c>
      <c r="D231" s="173"/>
      <c r="E231" s="171"/>
      <c r="F231" s="172"/>
      <c r="G231" s="172"/>
      <c r="H231" s="172"/>
      <c r="I231" s="172"/>
      <c r="J231" s="201"/>
      <c r="K231" s="113"/>
      <c r="L231" s="113"/>
    </row>
    <row r="232" spans="1:12" s="215" customFormat="1" ht="12.75">
      <c r="A232" s="139">
        <v>32251</v>
      </c>
      <c r="B232" s="112" t="s">
        <v>152</v>
      </c>
      <c r="C232" s="153">
        <f>SUM(D232:J232)</f>
        <v>4500</v>
      </c>
      <c r="D232" s="173">
        <v>4500</v>
      </c>
      <c r="E232" s="171"/>
      <c r="F232" s="172"/>
      <c r="G232" s="172"/>
      <c r="H232" s="172"/>
      <c r="I232" s="172"/>
      <c r="J232" s="201"/>
      <c r="K232" s="214"/>
      <c r="L232" s="214"/>
    </row>
    <row r="233" spans="1:12" s="215" customFormat="1" ht="12.75">
      <c r="A233" s="108">
        <v>323</v>
      </c>
      <c r="B233" s="112" t="s">
        <v>207</v>
      </c>
      <c r="C233" s="149">
        <f>SUM(D233:J233)</f>
        <v>759000</v>
      </c>
      <c r="D233" s="127">
        <f>SUM(D234:D244)</f>
        <v>395000</v>
      </c>
      <c r="E233" s="127">
        <f>SUM(E238:E244)</f>
        <v>0</v>
      </c>
      <c r="F233" s="127">
        <f>SUM(E238:E244)</f>
        <v>0</v>
      </c>
      <c r="G233" s="127">
        <f>SUM(F238:F244)</f>
        <v>0</v>
      </c>
      <c r="H233" s="127">
        <f>SUM(G238:G244)</f>
        <v>0</v>
      </c>
      <c r="I233" s="127">
        <f>SUM(H238:H244)</f>
        <v>0</v>
      </c>
      <c r="J233" s="127">
        <f>SUM(J234:J244)</f>
        <v>364000</v>
      </c>
      <c r="K233" s="170"/>
      <c r="L233" s="170"/>
    </row>
    <row r="234" spans="1:12" s="215" customFormat="1" ht="12.75">
      <c r="A234" s="139">
        <v>32333</v>
      </c>
      <c r="B234" s="166" t="s">
        <v>273</v>
      </c>
      <c r="C234" s="153">
        <f aca="true" t="shared" si="43" ref="C234:C244">SUM(D234:J234)</f>
        <v>10000</v>
      </c>
      <c r="D234" s="173"/>
      <c r="E234" s="173"/>
      <c r="F234" s="173"/>
      <c r="G234" s="173"/>
      <c r="H234" s="173"/>
      <c r="I234" s="173"/>
      <c r="J234" s="173">
        <v>10000</v>
      </c>
      <c r="K234" s="170"/>
      <c r="L234" s="170"/>
    </row>
    <row r="235" spans="1:12" s="215" customFormat="1" ht="12.75">
      <c r="A235" s="139">
        <v>32334</v>
      </c>
      <c r="B235" s="166" t="s">
        <v>266</v>
      </c>
      <c r="C235" s="153">
        <f t="shared" si="43"/>
        <v>38200</v>
      </c>
      <c r="D235" s="173"/>
      <c r="E235" s="173"/>
      <c r="F235" s="173"/>
      <c r="G235" s="173"/>
      <c r="H235" s="173"/>
      <c r="I235" s="173"/>
      <c r="J235" s="173">
        <v>38200</v>
      </c>
      <c r="K235" s="170"/>
      <c r="L235" s="170"/>
    </row>
    <row r="236" spans="1:12" s="215" customFormat="1" ht="12.75">
      <c r="A236" s="139">
        <v>32353</v>
      </c>
      <c r="B236" s="166" t="s">
        <v>280</v>
      </c>
      <c r="C236" s="153">
        <f t="shared" si="43"/>
        <v>6000</v>
      </c>
      <c r="D236" s="173">
        <v>6000</v>
      </c>
      <c r="E236" s="173"/>
      <c r="F236" s="173"/>
      <c r="G236" s="173"/>
      <c r="H236" s="173"/>
      <c r="I236" s="173"/>
      <c r="J236" s="173"/>
      <c r="K236" s="170"/>
      <c r="L236" s="170"/>
    </row>
    <row r="237" spans="1:12" s="215" customFormat="1" ht="12.75">
      <c r="A237" s="139">
        <v>32359</v>
      </c>
      <c r="B237" s="166" t="s">
        <v>196</v>
      </c>
      <c r="C237" s="153">
        <f t="shared" si="43"/>
        <v>10000</v>
      </c>
      <c r="D237" s="173"/>
      <c r="E237" s="173"/>
      <c r="F237" s="173"/>
      <c r="G237" s="173"/>
      <c r="H237" s="173"/>
      <c r="I237" s="173"/>
      <c r="J237" s="173">
        <v>10000</v>
      </c>
      <c r="K237" s="170"/>
      <c r="L237" s="170"/>
    </row>
    <row r="238" spans="1:12" s="215" customFormat="1" ht="12.75">
      <c r="A238" s="118" t="s">
        <v>186</v>
      </c>
      <c r="B238" s="112" t="s">
        <v>187</v>
      </c>
      <c r="C238" s="173">
        <f t="shared" si="43"/>
        <v>610500</v>
      </c>
      <c r="D238" s="123">
        <v>344000</v>
      </c>
      <c r="E238" s="155"/>
      <c r="F238" s="157"/>
      <c r="G238" s="157"/>
      <c r="H238" s="157"/>
      <c r="I238" s="157"/>
      <c r="J238" s="155">
        <v>266500</v>
      </c>
      <c r="K238" s="170"/>
      <c r="L238" s="170"/>
    </row>
    <row r="239" spans="1:12" s="215" customFormat="1" ht="12.75">
      <c r="A239" s="124" t="s">
        <v>92</v>
      </c>
      <c r="B239" s="112" t="s">
        <v>137</v>
      </c>
      <c r="C239" s="176">
        <f t="shared" si="43"/>
        <v>10000</v>
      </c>
      <c r="D239" s="122">
        <v>10000</v>
      </c>
      <c r="E239" s="154"/>
      <c r="F239" s="157"/>
      <c r="G239" s="157"/>
      <c r="H239" s="157"/>
      <c r="I239" s="157"/>
      <c r="J239" s="157"/>
      <c r="K239" s="113"/>
      <c r="L239" s="113"/>
    </row>
    <row r="240" spans="1:12" s="215" customFormat="1" ht="12.75">
      <c r="A240" s="125" t="s">
        <v>93</v>
      </c>
      <c r="B240" s="112" t="s">
        <v>138</v>
      </c>
      <c r="C240" s="173">
        <f t="shared" si="43"/>
        <v>10000</v>
      </c>
      <c r="D240" s="123"/>
      <c r="E240" s="155"/>
      <c r="F240" s="157"/>
      <c r="G240" s="157"/>
      <c r="H240" s="157"/>
      <c r="I240" s="157"/>
      <c r="J240" s="153">
        <v>10000</v>
      </c>
      <c r="K240" s="113"/>
      <c r="L240" s="113"/>
    </row>
    <row r="241" spans="1:12" s="215" customFormat="1" ht="12.75">
      <c r="A241" s="125" t="s">
        <v>188</v>
      </c>
      <c r="B241" s="112" t="s">
        <v>274</v>
      </c>
      <c r="C241" s="173">
        <f t="shared" si="43"/>
        <v>10000</v>
      </c>
      <c r="D241" s="123"/>
      <c r="E241" s="155"/>
      <c r="F241" s="157"/>
      <c r="G241" s="157"/>
      <c r="H241" s="157"/>
      <c r="I241" s="157"/>
      <c r="J241" s="153">
        <v>10000</v>
      </c>
      <c r="K241" s="113"/>
      <c r="L241" s="113"/>
    </row>
    <row r="242" spans="1:12" s="215" customFormat="1" ht="12.75">
      <c r="A242" s="125" t="s">
        <v>197</v>
      </c>
      <c r="B242" s="112" t="s">
        <v>275</v>
      </c>
      <c r="C242" s="173">
        <f t="shared" si="43"/>
        <v>200</v>
      </c>
      <c r="D242" s="123"/>
      <c r="E242" s="155"/>
      <c r="F242" s="157"/>
      <c r="G242" s="157"/>
      <c r="H242" s="157"/>
      <c r="I242" s="157"/>
      <c r="J242" s="153">
        <v>200</v>
      </c>
      <c r="K242" s="113"/>
      <c r="L242" s="113"/>
    </row>
    <row r="243" spans="1:12" s="215" customFormat="1" ht="12.75">
      <c r="A243" s="125" t="s">
        <v>172</v>
      </c>
      <c r="B243" s="112" t="s">
        <v>173</v>
      </c>
      <c r="C243" s="173">
        <f t="shared" si="43"/>
        <v>10000</v>
      </c>
      <c r="D243" s="123">
        <v>5000</v>
      </c>
      <c r="E243" s="155"/>
      <c r="F243" s="157"/>
      <c r="G243" s="157"/>
      <c r="H243" s="157"/>
      <c r="I243" s="157"/>
      <c r="J243" s="153">
        <v>5000</v>
      </c>
      <c r="K243" s="113"/>
      <c r="L243" s="113"/>
    </row>
    <row r="244" spans="1:12" s="215" customFormat="1" ht="12.75">
      <c r="A244" s="125" t="s">
        <v>174</v>
      </c>
      <c r="B244" s="112" t="s">
        <v>175</v>
      </c>
      <c r="C244" s="173">
        <f t="shared" si="43"/>
        <v>44100</v>
      </c>
      <c r="D244" s="123">
        <v>30000</v>
      </c>
      <c r="E244" s="155"/>
      <c r="F244" s="157"/>
      <c r="G244" s="157"/>
      <c r="H244" s="157"/>
      <c r="I244" s="157"/>
      <c r="J244" s="153">
        <v>14100</v>
      </c>
      <c r="K244" s="113"/>
      <c r="L244" s="113"/>
    </row>
    <row r="245" spans="1:12" s="215" customFormat="1" ht="12.75">
      <c r="A245" s="140">
        <v>324</v>
      </c>
      <c r="B245" s="112" t="s">
        <v>208</v>
      </c>
      <c r="C245" s="127">
        <f>SUM(C246:C246)</f>
        <v>11000</v>
      </c>
      <c r="D245" s="127">
        <f aca="true" t="shared" si="44" ref="D245:I245">SUM(D246)</f>
        <v>8000</v>
      </c>
      <c r="E245" s="127">
        <f t="shared" si="44"/>
        <v>0</v>
      </c>
      <c r="F245" s="127">
        <f t="shared" si="44"/>
        <v>0</v>
      </c>
      <c r="G245" s="127">
        <f t="shared" si="44"/>
        <v>0</v>
      </c>
      <c r="H245" s="127">
        <f t="shared" si="44"/>
        <v>0</v>
      </c>
      <c r="I245" s="127">
        <f t="shared" si="44"/>
        <v>0</v>
      </c>
      <c r="J245" s="128">
        <f>SUM(J246:J246)</f>
        <v>3000</v>
      </c>
      <c r="K245" s="107"/>
      <c r="L245" s="107"/>
    </row>
    <row r="246" spans="1:12" s="215" customFormat="1" ht="12.75">
      <c r="A246" s="118" t="s">
        <v>96</v>
      </c>
      <c r="B246" s="112" t="s">
        <v>141</v>
      </c>
      <c r="C246" s="173">
        <f>SUM(D246:J246)</f>
        <v>11000</v>
      </c>
      <c r="D246" s="120">
        <v>8000</v>
      </c>
      <c r="E246" s="144"/>
      <c r="F246" s="157"/>
      <c r="G246" s="157"/>
      <c r="H246" s="157"/>
      <c r="I246" s="157"/>
      <c r="J246" s="120">
        <v>3000</v>
      </c>
      <c r="K246" s="107"/>
      <c r="L246" s="107"/>
    </row>
    <row r="247" spans="1:12" s="215" customFormat="1" ht="12.75">
      <c r="A247" s="108">
        <v>329</v>
      </c>
      <c r="B247" s="112" t="s">
        <v>33</v>
      </c>
      <c r="C247" s="127">
        <f>SUM(C248:C249)</f>
        <v>32500</v>
      </c>
      <c r="D247" s="127">
        <f>SUM(D248+D249)</f>
        <v>27500</v>
      </c>
      <c r="E247" s="127">
        <f>SUM(E248:E250)</f>
        <v>30000</v>
      </c>
      <c r="F247" s="127">
        <f>SUM(F248)</f>
        <v>0</v>
      </c>
      <c r="G247" s="127">
        <f>SUM(G248)</f>
        <v>0</v>
      </c>
      <c r="H247" s="127">
        <f>SUM(H248)</f>
        <v>0</v>
      </c>
      <c r="I247" s="127">
        <f>SUM(I248)</f>
        <v>0</v>
      </c>
      <c r="J247" s="138">
        <f>SUM(J248:J249)</f>
        <v>5000</v>
      </c>
      <c r="K247" s="107"/>
      <c r="L247" s="107"/>
    </row>
    <row r="248" spans="1:12" ht="12.75">
      <c r="A248" s="124" t="s">
        <v>100</v>
      </c>
      <c r="B248" s="162" t="s">
        <v>145</v>
      </c>
      <c r="C248" s="202">
        <f>SUM(D248:J248)</f>
        <v>25000</v>
      </c>
      <c r="D248" s="122">
        <v>25000</v>
      </c>
      <c r="E248" s="163"/>
      <c r="F248" s="164"/>
      <c r="G248" s="164"/>
      <c r="H248" s="164"/>
      <c r="I248" s="164"/>
      <c r="J248" s="151"/>
      <c r="K248" s="109"/>
      <c r="L248" s="107"/>
    </row>
    <row r="249" spans="1:12" ht="12.75">
      <c r="A249" s="200" t="s">
        <v>165</v>
      </c>
      <c r="B249" s="166" t="s">
        <v>272</v>
      </c>
      <c r="C249" s="173">
        <f>SUM(D249:J249)</f>
        <v>7500</v>
      </c>
      <c r="D249" s="155">
        <v>2500</v>
      </c>
      <c r="E249" s="145"/>
      <c r="F249" s="157"/>
      <c r="G249" s="157"/>
      <c r="H249" s="157"/>
      <c r="I249" s="157"/>
      <c r="J249" s="155">
        <v>5000</v>
      </c>
      <c r="K249" s="170"/>
      <c r="L249" s="170"/>
    </row>
    <row r="250" spans="1:12" ht="12.75">
      <c r="A250" s="200" t="s">
        <v>298</v>
      </c>
      <c r="B250" s="166" t="s">
        <v>299</v>
      </c>
      <c r="C250" s="173">
        <f>SUM(D250:J250)</f>
        <v>30000</v>
      </c>
      <c r="D250" s="155"/>
      <c r="E250" s="186">
        <v>30000</v>
      </c>
      <c r="F250" s="157"/>
      <c r="G250" s="157"/>
      <c r="H250" s="157"/>
      <c r="I250" s="157"/>
      <c r="J250" s="155"/>
      <c r="K250" s="170"/>
      <c r="L250" s="170"/>
    </row>
    <row r="251" spans="1:12" ht="15.75" customHeight="1">
      <c r="A251" s="116" t="s">
        <v>247</v>
      </c>
      <c r="B251" s="115" t="s">
        <v>248</v>
      </c>
      <c r="C251" s="167"/>
      <c r="D251" s="168"/>
      <c r="E251" s="169"/>
      <c r="F251" s="170"/>
      <c r="G251" s="170"/>
      <c r="H251" s="170"/>
      <c r="I251" s="170"/>
      <c r="J251" s="168"/>
      <c r="K251" s="170"/>
      <c r="L251" s="170"/>
    </row>
    <row r="252" spans="1:12" ht="12.75">
      <c r="A252" s="111">
        <v>3</v>
      </c>
      <c r="B252" s="115" t="s">
        <v>24</v>
      </c>
      <c r="C252" s="211">
        <f>C253+C258</f>
        <v>570300</v>
      </c>
      <c r="D252" s="167"/>
      <c r="E252" s="211">
        <f>E253+E258</f>
        <v>64500</v>
      </c>
      <c r="F252" s="170"/>
      <c r="G252" s="170"/>
      <c r="H252" s="170"/>
      <c r="I252" s="170"/>
      <c r="J252" s="168">
        <f>J253+J258</f>
        <v>505800</v>
      </c>
      <c r="K252" s="170"/>
      <c r="L252" s="170"/>
    </row>
    <row r="253" spans="1:12" ht="12.75">
      <c r="A253" s="111">
        <v>31</v>
      </c>
      <c r="B253" s="115" t="s">
        <v>25</v>
      </c>
      <c r="C253" s="211">
        <f>SUM(D253:J253)</f>
        <v>65900</v>
      </c>
      <c r="D253" s="168"/>
      <c r="E253" s="219">
        <f>E254+E256</f>
        <v>0</v>
      </c>
      <c r="F253" s="170"/>
      <c r="G253" s="170"/>
      <c r="H253" s="170"/>
      <c r="I253" s="170"/>
      <c r="J253" s="168">
        <f>J254+J256</f>
        <v>65900</v>
      </c>
      <c r="K253" s="170"/>
      <c r="L253" s="170"/>
    </row>
    <row r="254" spans="1:12" ht="12.75">
      <c r="A254" s="108">
        <v>311</v>
      </c>
      <c r="B254" s="112" t="s">
        <v>26</v>
      </c>
      <c r="C254" s="167">
        <f>C255</f>
        <v>56500</v>
      </c>
      <c r="D254" s="167">
        <f aca="true" t="shared" si="45" ref="D254:I254">D255</f>
        <v>0</v>
      </c>
      <c r="E254" s="167">
        <f t="shared" si="45"/>
        <v>0</v>
      </c>
      <c r="F254" s="167">
        <f t="shared" si="45"/>
        <v>0</v>
      </c>
      <c r="G254" s="167">
        <f t="shared" si="45"/>
        <v>0</v>
      </c>
      <c r="H254" s="167">
        <f t="shared" si="45"/>
        <v>0</v>
      </c>
      <c r="I254" s="167">
        <f t="shared" si="45"/>
        <v>0</v>
      </c>
      <c r="J254" s="168">
        <f>J255</f>
        <v>56500</v>
      </c>
      <c r="K254" s="170"/>
      <c r="L254" s="170"/>
    </row>
    <row r="255" spans="1:12" ht="12.75">
      <c r="A255" s="139">
        <v>31111</v>
      </c>
      <c r="B255" s="166" t="s">
        <v>107</v>
      </c>
      <c r="C255" s="173">
        <f>SUM(D255:J255)</f>
        <v>56500</v>
      </c>
      <c r="D255" s="155"/>
      <c r="E255" s="145"/>
      <c r="F255" s="157"/>
      <c r="G255" s="157"/>
      <c r="H255" s="157"/>
      <c r="I255" s="157"/>
      <c r="J255" s="155">
        <v>56500</v>
      </c>
      <c r="K255" s="170"/>
      <c r="L255" s="170"/>
    </row>
    <row r="256" spans="1:12" ht="12.75">
      <c r="A256" s="108">
        <v>313</v>
      </c>
      <c r="B256" s="112" t="s">
        <v>28</v>
      </c>
      <c r="C256" s="167">
        <f>C257</f>
        <v>0</v>
      </c>
      <c r="D256" s="167">
        <f aca="true" t="shared" si="46" ref="D256:I256">D257</f>
        <v>0</v>
      </c>
      <c r="E256" s="167">
        <f t="shared" si="46"/>
        <v>0</v>
      </c>
      <c r="F256" s="167">
        <f t="shared" si="46"/>
        <v>0</v>
      </c>
      <c r="G256" s="167">
        <f t="shared" si="46"/>
        <v>0</v>
      </c>
      <c r="H256" s="167">
        <f t="shared" si="46"/>
        <v>0</v>
      </c>
      <c r="I256" s="167">
        <f t="shared" si="46"/>
        <v>0</v>
      </c>
      <c r="J256" s="168">
        <f>J257</f>
        <v>9400</v>
      </c>
      <c r="K256" s="170"/>
      <c r="L256" s="170"/>
    </row>
    <row r="257" spans="1:12" ht="12.75">
      <c r="A257" s="139">
        <v>31321</v>
      </c>
      <c r="B257" s="166" t="s">
        <v>242</v>
      </c>
      <c r="C257" s="173">
        <f>SUM(C257:J257)</f>
        <v>0</v>
      </c>
      <c r="D257" s="155"/>
      <c r="E257" s="145"/>
      <c r="F257" s="157"/>
      <c r="G257" s="157"/>
      <c r="H257" s="157"/>
      <c r="I257" s="157"/>
      <c r="J257" s="155">
        <v>9400</v>
      </c>
      <c r="K257" s="170"/>
      <c r="L257" s="170"/>
    </row>
    <row r="258" spans="1:12" ht="12.75">
      <c r="A258" s="111">
        <v>32</v>
      </c>
      <c r="B258" s="203" t="s">
        <v>29</v>
      </c>
      <c r="C258" s="167">
        <f>C259+C264+C282+C284</f>
        <v>504400</v>
      </c>
      <c r="D258" s="167">
        <f aca="true" t="shared" si="47" ref="D258:I258">D259+D264+D282+D284</f>
        <v>0</v>
      </c>
      <c r="E258" s="167">
        <f t="shared" si="47"/>
        <v>64500</v>
      </c>
      <c r="F258" s="167">
        <f t="shared" si="47"/>
        <v>0</v>
      </c>
      <c r="G258" s="167">
        <f t="shared" si="47"/>
        <v>0</v>
      </c>
      <c r="H258" s="167">
        <f t="shared" si="47"/>
        <v>0</v>
      </c>
      <c r="I258" s="167">
        <f t="shared" si="47"/>
        <v>0</v>
      </c>
      <c r="J258" s="168">
        <f>J259+J264+J282+J284</f>
        <v>439900</v>
      </c>
      <c r="K258" s="170"/>
      <c r="L258" s="170"/>
    </row>
    <row r="259" spans="1:12" ht="12.75">
      <c r="A259" s="108">
        <v>322</v>
      </c>
      <c r="B259" s="166" t="s">
        <v>31</v>
      </c>
      <c r="C259" s="167">
        <f>SUM(C260:C263)</f>
        <v>22800</v>
      </c>
      <c r="D259" s="167">
        <f aca="true" t="shared" si="48" ref="D259:I259">SUM(D260:D263)</f>
        <v>0</v>
      </c>
      <c r="E259" s="167">
        <f t="shared" si="48"/>
        <v>0</v>
      </c>
      <c r="F259" s="167">
        <f t="shared" si="48"/>
        <v>0</v>
      </c>
      <c r="G259" s="167">
        <f t="shared" si="48"/>
        <v>0</v>
      </c>
      <c r="H259" s="167">
        <f t="shared" si="48"/>
        <v>0</v>
      </c>
      <c r="I259" s="167">
        <f t="shared" si="48"/>
        <v>0</v>
      </c>
      <c r="J259" s="168">
        <f>SUM(J260:J263)</f>
        <v>22800</v>
      </c>
      <c r="K259" s="170"/>
      <c r="L259" s="170"/>
    </row>
    <row r="260" spans="1:12" ht="12.75">
      <c r="A260" s="139">
        <v>32211</v>
      </c>
      <c r="B260" s="166" t="s">
        <v>118</v>
      </c>
      <c r="C260" s="173">
        <f>SUM(D260:J260)</f>
        <v>0</v>
      </c>
      <c r="D260" s="155"/>
      <c r="E260" s="145"/>
      <c r="F260" s="157"/>
      <c r="G260" s="157"/>
      <c r="H260" s="157"/>
      <c r="I260" s="157"/>
      <c r="J260" s="155"/>
      <c r="K260" s="170"/>
      <c r="L260" s="170"/>
    </row>
    <row r="261" spans="1:12" ht="12.75">
      <c r="A261" s="139">
        <v>32229</v>
      </c>
      <c r="B261" s="166" t="s">
        <v>171</v>
      </c>
      <c r="C261" s="173">
        <f>SUM(D261:J261)</f>
        <v>1000</v>
      </c>
      <c r="D261" s="155"/>
      <c r="E261" s="145"/>
      <c r="F261" s="157"/>
      <c r="G261" s="157"/>
      <c r="H261" s="157"/>
      <c r="I261" s="157"/>
      <c r="J261" s="155">
        <v>1000</v>
      </c>
      <c r="K261" s="170"/>
      <c r="L261" s="170"/>
    </row>
    <row r="262" spans="1:12" ht="12.75">
      <c r="A262" s="139">
        <v>32231</v>
      </c>
      <c r="B262" s="166" t="s">
        <v>123</v>
      </c>
      <c r="C262" s="173">
        <f>SUM(D262:J262)</f>
        <v>0</v>
      </c>
      <c r="D262" s="155"/>
      <c r="E262" s="186"/>
      <c r="F262" s="157"/>
      <c r="G262" s="157"/>
      <c r="H262" s="157"/>
      <c r="I262" s="157"/>
      <c r="J262" s="155"/>
      <c r="K262" s="170"/>
      <c r="L262" s="170"/>
    </row>
    <row r="263" spans="1:12" ht="12.75">
      <c r="A263" s="139">
        <v>32251</v>
      </c>
      <c r="B263" s="166" t="s">
        <v>253</v>
      </c>
      <c r="C263" s="173">
        <f>SUM(D263:J263)</f>
        <v>21800</v>
      </c>
      <c r="D263" s="155"/>
      <c r="E263" s="145"/>
      <c r="F263" s="157"/>
      <c r="G263" s="157"/>
      <c r="H263" s="157"/>
      <c r="I263" s="157"/>
      <c r="J263" s="155">
        <v>21800</v>
      </c>
      <c r="K263" s="170"/>
      <c r="L263" s="170"/>
    </row>
    <row r="264" spans="1:12" ht="12.75">
      <c r="A264" s="108">
        <v>323</v>
      </c>
      <c r="B264" s="166" t="s">
        <v>32</v>
      </c>
      <c r="C264" s="167">
        <f aca="true" t="shared" si="49" ref="C264:J264">SUM(C265:C281)</f>
        <v>418100</v>
      </c>
      <c r="D264" s="167">
        <f t="shared" si="49"/>
        <v>0</v>
      </c>
      <c r="E264" s="198">
        <f t="shared" si="49"/>
        <v>64500</v>
      </c>
      <c r="F264" s="198">
        <f t="shared" si="49"/>
        <v>0</v>
      </c>
      <c r="G264" s="198">
        <f t="shared" si="49"/>
        <v>0</v>
      </c>
      <c r="H264" s="198">
        <f t="shared" si="49"/>
        <v>0</v>
      </c>
      <c r="I264" s="198">
        <f t="shared" si="49"/>
        <v>0</v>
      </c>
      <c r="J264" s="168">
        <f t="shared" si="49"/>
        <v>353600</v>
      </c>
      <c r="K264" s="170"/>
      <c r="L264" s="170"/>
    </row>
    <row r="265" spans="1:12" ht="12.75">
      <c r="A265" s="139">
        <v>32311</v>
      </c>
      <c r="B265" s="166" t="s">
        <v>127</v>
      </c>
      <c r="C265" s="173">
        <f>SUM(D265:J265)</f>
        <v>0</v>
      </c>
      <c r="D265" s="155"/>
      <c r="E265" s="145"/>
      <c r="F265" s="157"/>
      <c r="G265" s="157"/>
      <c r="H265" s="157"/>
      <c r="I265" s="157"/>
      <c r="J265" s="155"/>
      <c r="K265" s="170"/>
      <c r="L265" s="170"/>
    </row>
    <row r="266" spans="1:12" ht="12.75">
      <c r="A266" s="139">
        <v>32319</v>
      </c>
      <c r="B266" s="166" t="s">
        <v>130</v>
      </c>
      <c r="C266" s="173">
        <f aca="true" t="shared" si="50" ref="C266:C281">SUM(D266:J266)</f>
        <v>400</v>
      </c>
      <c r="D266" s="155"/>
      <c r="E266" s="145"/>
      <c r="F266" s="157"/>
      <c r="G266" s="157"/>
      <c r="H266" s="157"/>
      <c r="I266" s="157"/>
      <c r="J266" s="155">
        <v>400</v>
      </c>
      <c r="K266" s="170"/>
      <c r="L266" s="170"/>
    </row>
    <row r="267" spans="1:12" ht="14.25" customHeight="1">
      <c r="A267" s="139">
        <v>32331</v>
      </c>
      <c r="B267" s="166" t="s">
        <v>177</v>
      </c>
      <c r="C267" s="173">
        <f t="shared" si="50"/>
        <v>7400</v>
      </c>
      <c r="D267" s="155"/>
      <c r="E267" s="186">
        <v>1000</v>
      </c>
      <c r="F267" s="157"/>
      <c r="G267" s="157"/>
      <c r="H267" s="157"/>
      <c r="I267" s="157"/>
      <c r="J267" s="155">
        <v>6400</v>
      </c>
      <c r="K267" s="170"/>
      <c r="L267" s="170"/>
    </row>
    <row r="268" spans="1:12" ht="12.75">
      <c r="A268" s="139">
        <v>32332</v>
      </c>
      <c r="B268" s="166" t="s">
        <v>179</v>
      </c>
      <c r="C268" s="173">
        <f t="shared" si="50"/>
        <v>17500</v>
      </c>
      <c r="D268" s="155"/>
      <c r="E268" s="186">
        <v>15000</v>
      </c>
      <c r="F268" s="157"/>
      <c r="G268" s="157"/>
      <c r="H268" s="157"/>
      <c r="I268" s="157"/>
      <c r="J268" s="155">
        <v>2500</v>
      </c>
      <c r="K268" s="170"/>
      <c r="L268" s="170"/>
    </row>
    <row r="269" spans="1:12" ht="12.75">
      <c r="A269" s="139">
        <v>32333</v>
      </c>
      <c r="B269" s="166" t="s">
        <v>194</v>
      </c>
      <c r="C269" s="173">
        <f t="shared" si="50"/>
        <v>3800</v>
      </c>
      <c r="D269" s="155"/>
      <c r="E269" s="186"/>
      <c r="F269" s="157"/>
      <c r="G269" s="157"/>
      <c r="H269" s="157"/>
      <c r="I269" s="157"/>
      <c r="J269" s="155">
        <v>3800</v>
      </c>
      <c r="K269" s="170"/>
      <c r="L269" s="170"/>
    </row>
    <row r="270" spans="1:12" ht="12.75">
      <c r="A270" s="139">
        <v>32339</v>
      </c>
      <c r="B270" s="166" t="s">
        <v>249</v>
      </c>
      <c r="C270" s="173">
        <f t="shared" si="50"/>
        <v>5900</v>
      </c>
      <c r="D270" s="155"/>
      <c r="E270" s="186">
        <v>5900</v>
      </c>
      <c r="F270" s="157"/>
      <c r="G270" s="157"/>
      <c r="H270" s="157"/>
      <c r="I270" s="157"/>
      <c r="J270" s="155"/>
      <c r="K270" s="170"/>
      <c r="L270" s="170"/>
    </row>
    <row r="271" spans="1:12" ht="12.75">
      <c r="A271" s="139">
        <v>32352</v>
      </c>
      <c r="B271" s="166" t="s">
        <v>254</v>
      </c>
      <c r="C271" s="173">
        <f t="shared" si="50"/>
        <v>7500</v>
      </c>
      <c r="D271" s="155"/>
      <c r="E271" s="186"/>
      <c r="F271" s="157"/>
      <c r="G271" s="157"/>
      <c r="H271" s="157"/>
      <c r="I271" s="157"/>
      <c r="J271" s="155">
        <v>7500</v>
      </c>
      <c r="K271" s="170"/>
      <c r="L271" s="170"/>
    </row>
    <row r="272" spans="1:12" ht="12.75">
      <c r="A272" s="139">
        <v>32353</v>
      </c>
      <c r="B272" s="166" t="s">
        <v>236</v>
      </c>
      <c r="C272" s="173">
        <f t="shared" si="50"/>
        <v>0</v>
      </c>
      <c r="D272" s="155"/>
      <c r="E272" s="186"/>
      <c r="F272" s="157"/>
      <c r="G272" s="157"/>
      <c r="H272" s="157"/>
      <c r="I272" s="157"/>
      <c r="J272" s="155"/>
      <c r="K272" s="170"/>
      <c r="L272" s="170"/>
    </row>
    <row r="273" spans="1:12" ht="12.75">
      <c r="A273" s="139">
        <v>32359</v>
      </c>
      <c r="B273" s="166" t="s">
        <v>196</v>
      </c>
      <c r="C273" s="173">
        <f t="shared" si="50"/>
        <v>8100</v>
      </c>
      <c r="D273" s="155"/>
      <c r="E273" s="186"/>
      <c r="F273" s="157"/>
      <c r="G273" s="157"/>
      <c r="H273" s="157"/>
      <c r="I273" s="157"/>
      <c r="J273" s="155">
        <v>8100</v>
      </c>
      <c r="K273" s="170"/>
      <c r="L273" s="170"/>
    </row>
    <row r="274" spans="1:12" ht="12.75">
      <c r="A274" s="139">
        <v>32369</v>
      </c>
      <c r="B274" s="166" t="s">
        <v>255</v>
      </c>
      <c r="C274" s="173">
        <f t="shared" si="50"/>
        <v>1100</v>
      </c>
      <c r="D274" s="155"/>
      <c r="E274" s="186"/>
      <c r="F274" s="157"/>
      <c r="G274" s="157"/>
      <c r="H274" s="157"/>
      <c r="I274" s="157"/>
      <c r="J274" s="155">
        <v>1100</v>
      </c>
      <c r="K274" s="170"/>
      <c r="L274" s="170"/>
    </row>
    <row r="275" spans="1:12" ht="12.75">
      <c r="A275" s="199">
        <v>32371</v>
      </c>
      <c r="B275" s="166" t="s">
        <v>187</v>
      </c>
      <c r="C275" s="173">
        <f t="shared" si="50"/>
        <v>268800</v>
      </c>
      <c r="D275" s="155"/>
      <c r="E275" s="186"/>
      <c r="F275" s="157"/>
      <c r="G275" s="157"/>
      <c r="H275" s="157"/>
      <c r="I275" s="157"/>
      <c r="J275" s="155">
        <v>268800</v>
      </c>
      <c r="K275" s="170"/>
      <c r="L275" s="170"/>
    </row>
    <row r="276" spans="1:12" ht="12.75">
      <c r="A276" s="139">
        <v>32372</v>
      </c>
      <c r="B276" s="166" t="s">
        <v>137</v>
      </c>
      <c r="C276" s="173">
        <f t="shared" si="50"/>
        <v>16800</v>
      </c>
      <c r="D276" s="155"/>
      <c r="E276" s="186"/>
      <c r="F276" s="157"/>
      <c r="G276" s="157"/>
      <c r="H276" s="157"/>
      <c r="I276" s="157"/>
      <c r="J276" s="155">
        <v>16800</v>
      </c>
      <c r="K276" s="170"/>
      <c r="L276" s="170"/>
    </row>
    <row r="277" spans="1:12" ht="12.75">
      <c r="A277" s="125" t="s">
        <v>250</v>
      </c>
      <c r="B277" s="166" t="s">
        <v>251</v>
      </c>
      <c r="C277" s="173">
        <f t="shared" si="50"/>
        <v>41200</v>
      </c>
      <c r="D277" s="155"/>
      <c r="E277" s="186">
        <v>41200</v>
      </c>
      <c r="F277" s="157"/>
      <c r="G277" s="157"/>
      <c r="H277" s="157"/>
      <c r="I277" s="157"/>
      <c r="J277" s="155"/>
      <c r="K277" s="170"/>
      <c r="L277" s="170"/>
    </row>
    <row r="278" spans="1:12" ht="12.75">
      <c r="A278" s="125" t="s">
        <v>93</v>
      </c>
      <c r="B278" s="166" t="s">
        <v>256</v>
      </c>
      <c r="C278" s="173">
        <f t="shared" si="50"/>
        <v>2900</v>
      </c>
      <c r="D278" s="155"/>
      <c r="E278" s="145"/>
      <c r="F278" s="157"/>
      <c r="G278" s="157"/>
      <c r="H278" s="157"/>
      <c r="I278" s="157"/>
      <c r="J278" s="155">
        <v>2900</v>
      </c>
      <c r="K278" s="170"/>
      <c r="L278" s="170"/>
    </row>
    <row r="279" spans="1:12" ht="12.75">
      <c r="A279" s="125" t="s">
        <v>188</v>
      </c>
      <c r="B279" s="166" t="s">
        <v>252</v>
      </c>
      <c r="C279" s="173">
        <f t="shared" si="50"/>
        <v>6800</v>
      </c>
      <c r="D279" s="155"/>
      <c r="E279" s="186">
        <v>1400</v>
      </c>
      <c r="F279" s="157"/>
      <c r="G279" s="157"/>
      <c r="H279" s="157"/>
      <c r="I279" s="157"/>
      <c r="J279" s="155">
        <v>5400</v>
      </c>
      <c r="K279" s="170"/>
      <c r="L279" s="170"/>
    </row>
    <row r="280" spans="1:12" ht="12.75">
      <c r="A280" s="125" t="s">
        <v>172</v>
      </c>
      <c r="B280" s="166" t="s">
        <v>173</v>
      </c>
      <c r="C280" s="173">
        <f t="shared" si="50"/>
        <v>7000</v>
      </c>
      <c r="D280" s="155"/>
      <c r="E280" s="145"/>
      <c r="F280" s="157"/>
      <c r="G280" s="157"/>
      <c r="H280" s="157"/>
      <c r="I280" s="157"/>
      <c r="J280" s="155">
        <v>7000</v>
      </c>
      <c r="K280" s="170"/>
      <c r="L280" s="170"/>
    </row>
    <row r="281" spans="1:12" ht="12.75">
      <c r="A281" s="125" t="s">
        <v>174</v>
      </c>
      <c r="B281" s="166" t="s">
        <v>175</v>
      </c>
      <c r="C281" s="173">
        <f t="shared" si="50"/>
        <v>22900</v>
      </c>
      <c r="D281" s="155"/>
      <c r="E281" s="145"/>
      <c r="F281" s="157"/>
      <c r="G281" s="157"/>
      <c r="H281" s="157"/>
      <c r="I281" s="157"/>
      <c r="J281" s="155">
        <v>22900</v>
      </c>
      <c r="K281" s="170"/>
      <c r="L281" s="170"/>
    </row>
    <row r="282" spans="1:12" ht="12.75">
      <c r="A282" s="140">
        <v>324</v>
      </c>
      <c r="B282" s="166" t="s">
        <v>208</v>
      </c>
      <c r="C282" s="167">
        <f aca="true" t="shared" si="51" ref="C282:I282">C283</f>
        <v>60800</v>
      </c>
      <c r="D282" s="167">
        <f t="shared" si="51"/>
        <v>0</v>
      </c>
      <c r="E282" s="169">
        <f t="shared" si="51"/>
        <v>0</v>
      </c>
      <c r="F282" s="169">
        <f t="shared" si="51"/>
        <v>0</v>
      </c>
      <c r="G282" s="169">
        <f t="shared" si="51"/>
        <v>0</v>
      </c>
      <c r="H282" s="169">
        <f t="shared" si="51"/>
        <v>0</v>
      </c>
      <c r="I282" s="169">
        <f t="shared" si="51"/>
        <v>0</v>
      </c>
      <c r="J282" s="168">
        <f>SUM(J283)</f>
        <v>60800</v>
      </c>
      <c r="K282" s="170"/>
      <c r="L282" s="170"/>
    </row>
    <row r="283" spans="1:12" ht="12.75">
      <c r="A283" s="118" t="s">
        <v>96</v>
      </c>
      <c r="B283" s="166" t="s">
        <v>141</v>
      </c>
      <c r="C283" s="173">
        <f>SUM(D283:J283)</f>
        <v>60800</v>
      </c>
      <c r="D283" s="155"/>
      <c r="E283" s="145"/>
      <c r="F283" s="157"/>
      <c r="G283" s="157"/>
      <c r="H283" s="157"/>
      <c r="I283" s="157"/>
      <c r="J283" s="155">
        <v>60800</v>
      </c>
      <c r="K283" s="170"/>
      <c r="L283" s="170"/>
    </row>
    <row r="284" spans="1:12" ht="12.75">
      <c r="A284" s="108">
        <v>329</v>
      </c>
      <c r="B284" s="166" t="s">
        <v>33</v>
      </c>
      <c r="C284" s="167">
        <f aca="true" t="shared" si="52" ref="C284:J284">SUM(C285:C287)</f>
        <v>2700</v>
      </c>
      <c r="D284" s="167">
        <f t="shared" si="52"/>
        <v>0</v>
      </c>
      <c r="E284" s="169">
        <f t="shared" si="52"/>
        <v>0</v>
      </c>
      <c r="F284" s="169">
        <f t="shared" si="52"/>
        <v>0</v>
      </c>
      <c r="G284" s="169">
        <f t="shared" si="52"/>
        <v>0</v>
      </c>
      <c r="H284" s="169">
        <f t="shared" si="52"/>
        <v>0</v>
      </c>
      <c r="I284" s="169">
        <f t="shared" si="52"/>
        <v>0</v>
      </c>
      <c r="J284" s="168">
        <f t="shared" si="52"/>
        <v>2700</v>
      </c>
      <c r="K284" s="170"/>
      <c r="L284" s="170"/>
    </row>
    <row r="285" spans="1:12" ht="12.75">
      <c r="A285" s="124" t="s">
        <v>100</v>
      </c>
      <c r="B285" s="204" t="s">
        <v>145</v>
      </c>
      <c r="C285" s="173">
        <f>SUM(D285:J285)</f>
        <v>1700</v>
      </c>
      <c r="D285" s="155"/>
      <c r="E285" s="145"/>
      <c r="F285" s="157"/>
      <c r="G285" s="157"/>
      <c r="H285" s="157"/>
      <c r="I285" s="157"/>
      <c r="J285" s="155">
        <v>1700</v>
      </c>
      <c r="K285" s="170"/>
      <c r="L285" s="170"/>
    </row>
    <row r="286" spans="1:12" ht="12.75">
      <c r="A286" s="200" t="s">
        <v>190</v>
      </c>
      <c r="B286" s="166" t="s">
        <v>191</v>
      </c>
      <c r="C286" s="173">
        <f>SUM(D286:J286)</f>
        <v>700</v>
      </c>
      <c r="D286" s="155"/>
      <c r="E286" s="145"/>
      <c r="F286" s="157"/>
      <c r="G286" s="157"/>
      <c r="H286" s="157"/>
      <c r="I286" s="157"/>
      <c r="J286" s="155">
        <v>700</v>
      </c>
      <c r="K286" s="170"/>
      <c r="L286" s="170"/>
    </row>
    <row r="287" spans="1:12" ht="12.75">
      <c r="A287" s="200" t="s">
        <v>104</v>
      </c>
      <c r="B287" s="166" t="s">
        <v>148</v>
      </c>
      <c r="C287" s="173">
        <f>SUM(D287:J287)</f>
        <v>300</v>
      </c>
      <c r="D287" s="155"/>
      <c r="E287" s="145"/>
      <c r="F287" s="157"/>
      <c r="G287" s="157"/>
      <c r="H287" s="157"/>
      <c r="I287" s="157"/>
      <c r="J287" s="155">
        <v>300</v>
      </c>
      <c r="K287" s="170"/>
      <c r="L287" s="170"/>
    </row>
    <row r="288" spans="1:12" ht="12.75">
      <c r="A288" s="165"/>
      <c r="B288" s="166"/>
      <c r="C288" s="167"/>
      <c r="D288" s="168"/>
      <c r="E288" s="169"/>
      <c r="F288" s="170"/>
      <c r="G288" s="170"/>
      <c r="H288" s="170"/>
      <c r="I288" s="170"/>
      <c r="J288" s="168"/>
      <c r="K288" s="170"/>
      <c r="L288" s="170"/>
    </row>
    <row r="289" spans="1:12" ht="12.75">
      <c r="A289" s="165"/>
      <c r="B289" s="166"/>
      <c r="C289" s="167"/>
      <c r="D289" s="168"/>
      <c r="E289" s="169"/>
      <c r="F289" s="170"/>
      <c r="G289" s="170"/>
      <c r="H289" s="170"/>
      <c r="I289" s="170"/>
      <c r="J289" s="168"/>
      <c r="K289" s="170"/>
      <c r="L289" s="170"/>
    </row>
    <row r="290" spans="1:12" ht="12.75">
      <c r="A290" s="116" t="s">
        <v>231</v>
      </c>
      <c r="B290" s="115" t="s">
        <v>232</v>
      </c>
      <c r="C290" s="113"/>
      <c r="D290" s="113"/>
      <c r="E290" s="130"/>
      <c r="F290" s="113"/>
      <c r="G290" s="113"/>
      <c r="H290" s="113"/>
      <c r="I290" s="113"/>
      <c r="J290" s="113"/>
      <c r="K290" s="113"/>
      <c r="L290" s="113"/>
    </row>
    <row r="291" spans="1:12" ht="12.75">
      <c r="A291" s="111">
        <v>3</v>
      </c>
      <c r="B291" s="115" t="s">
        <v>24</v>
      </c>
      <c r="C291" s="129">
        <f>SUM(C292+C297)</f>
        <v>72100</v>
      </c>
      <c r="D291" s="129">
        <f aca="true" t="shared" si="53" ref="D291:I291">SUM(D293+D295)</f>
        <v>18800</v>
      </c>
      <c r="E291" s="129">
        <f t="shared" si="53"/>
        <v>0</v>
      </c>
      <c r="F291" s="129">
        <f t="shared" si="53"/>
        <v>0</v>
      </c>
      <c r="G291" s="129">
        <f t="shared" si="53"/>
        <v>0</v>
      </c>
      <c r="H291" s="129">
        <f t="shared" si="53"/>
        <v>0</v>
      </c>
      <c r="I291" s="129">
        <f t="shared" si="53"/>
        <v>0</v>
      </c>
      <c r="J291" s="129">
        <f>SUM(J297)</f>
        <v>53300</v>
      </c>
      <c r="K291" s="182">
        <f>K292+K297</f>
        <v>0</v>
      </c>
      <c r="L291" s="113"/>
    </row>
    <row r="292" spans="1:12" ht="12.75">
      <c r="A292" s="111">
        <v>31</v>
      </c>
      <c r="B292" s="203" t="s">
        <v>25</v>
      </c>
      <c r="C292" s="129">
        <f>SUM(D292:J292)</f>
        <v>18800</v>
      </c>
      <c r="D292" s="129">
        <f aca="true" t="shared" si="54" ref="D292:J292">D293+D296</f>
        <v>18800</v>
      </c>
      <c r="E292" s="129">
        <f t="shared" si="54"/>
        <v>0</v>
      </c>
      <c r="F292" s="129">
        <f t="shared" si="54"/>
        <v>0</v>
      </c>
      <c r="G292" s="129">
        <f t="shared" si="54"/>
        <v>0</v>
      </c>
      <c r="H292" s="129">
        <f t="shared" si="54"/>
        <v>0</v>
      </c>
      <c r="I292" s="129">
        <f t="shared" si="54"/>
        <v>0</v>
      </c>
      <c r="J292" s="129">
        <f t="shared" si="54"/>
        <v>0</v>
      </c>
      <c r="K292" s="146"/>
      <c r="L292" s="113"/>
    </row>
    <row r="293" spans="1:12" ht="12.75">
      <c r="A293" s="111">
        <v>311</v>
      </c>
      <c r="B293" s="203" t="s">
        <v>26</v>
      </c>
      <c r="C293" s="129">
        <f aca="true" t="shared" si="55" ref="C293:J293">C294</f>
        <v>16100</v>
      </c>
      <c r="D293" s="129">
        <f t="shared" si="55"/>
        <v>16100</v>
      </c>
      <c r="E293" s="129">
        <f t="shared" si="55"/>
        <v>0</v>
      </c>
      <c r="F293" s="129">
        <f t="shared" si="55"/>
        <v>0</v>
      </c>
      <c r="G293" s="129">
        <f t="shared" si="55"/>
        <v>0</v>
      </c>
      <c r="H293" s="129">
        <f t="shared" si="55"/>
        <v>0</v>
      </c>
      <c r="I293" s="129">
        <f t="shared" si="55"/>
        <v>0</v>
      </c>
      <c r="J293" s="129">
        <f t="shared" si="55"/>
        <v>0</v>
      </c>
      <c r="K293" s="146"/>
      <c r="L293" s="113"/>
    </row>
    <row r="294" spans="1:12" ht="12.75">
      <c r="A294" s="194">
        <v>31111</v>
      </c>
      <c r="B294" s="166" t="s">
        <v>241</v>
      </c>
      <c r="C294" s="173">
        <f>SUM(D294:J294)</f>
        <v>16100</v>
      </c>
      <c r="D294" s="173">
        <v>16100</v>
      </c>
      <c r="E294" s="173"/>
      <c r="F294" s="173"/>
      <c r="G294" s="173"/>
      <c r="H294" s="173"/>
      <c r="I294" s="173"/>
      <c r="J294" s="173"/>
      <c r="K294" s="146"/>
      <c r="L294" s="113"/>
    </row>
    <row r="295" spans="1:12" ht="12.75">
      <c r="A295" s="140">
        <v>313</v>
      </c>
      <c r="B295" s="166" t="s">
        <v>28</v>
      </c>
      <c r="C295" s="167">
        <f aca="true" t="shared" si="56" ref="C295:J295">C296</f>
        <v>2700</v>
      </c>
      <c r="D295" s="167">
        <f t="shared" si="56"/>
        <v>2700</v>
      </c>
      <c r="E295" s="167">
        <f t="shared" si="56"/>
        <v>0</v>
      </c>
      <c r="F295" s="167">
        <f t="shared" si="56"/>
        <v>0</v>
      </c>
      <c r="G295" s="167">
        <f t="shared" si="56"/>
        <v>0</v>
      </c>
      <c r="H295" s="167">
        <f t="shared" si="56"/>
        <v>0</v>
      </c>
      <c r="I295" s="167">
        <f t="shared" si="56"/>
        <v>0</v>
      </c>
      <c r="J295" s="167">
        <f t="shared" si="56"/>
        <v>0</v>
      </c>
      <c r="K295" s="146"/>
      <c r="L295" s="113"/>
    </row>
    <row r="296" spans="1:12" ht="12.75">
      <c r="A296" s="194">
        <v>31321</v>
      </c>
      <c r="B296" s="166" t="s">
        <v>242</v>
      </c>
      <c r="C296" s="173">
        <f>SUM(D296:J296)</f>
        <v>2700</v>
      </c>
      <c r="D296" s="173">
        <v>2700</v>
      </c>
      <c r="E296" s="173"/>
      <c r="F296" s="173"/>
      <c r="G296" s="173"/>
      <c r="H296" s="173"/>
      <c r="I296" s="173"/>
      <c r="J296" s="173"/>
      <c r="K296" s="146"/>
      <c r="L296" s="113"/>
    </row>
    <row r="297" spans="1:12" ht="12.75">
      <c r="A297" s="111">
        <v>32</v>
      </c>
      <c r="B297" s="203" t="s">
        <v>29</v>
      </c>
      <c r="C297" s="129">
        <f aca="true" t="shared" si="57" ref="C297:J297">SUM(C298+C304+C307+C318+C320)</f>
        <v>53300</v>
      </c>
      <c r="D297" s="129">
        <f t="shared" si="57"/>
        <v>0</v>
      </c>
      <c r="E297" s="129">
        <f t="shared" si="57"/>
        <v>0</v>
      </c>
      <c r="F297" s="129">
        <f t="shared" si="57"/>
        <v>0</v>
      </c>
      <c r="G297" s="129">
        <f t="shared" si="57"/>
        <v>0</v>
      </c>
      <c r="H297" s="129">
        <f t="shared" si="57"/>
        <v>0</v>
      </c>
      <c r="I297" s="129">
        <f t="shared" si="57"/>
        <v>0</v>
      </c>
      <c r="J297" s="129">
        <f t="shared" si="57"/>
        <v>53300</v>
      </c>
      <c r="K297" s="146"/>
      <c r="L297" s="113"/>
    </row>
    <row r="298" spans="1:12" ht="12.75">
      <c r="A298" s="108">
        <v>321</v>
      </c>
      <c r="B298" s="112" t="s">
        <v>30</v>
      </c>
      <c r="C298" s="129">
        <f>SUM(C299:C303)</f>
        <v>9100</v>
      </c>
      <c r="D298" s="129">
        <f aca="true" t="shared" si="58" ref="D298:I298">SUM(D299:D302)</f>
        <v>0</v>
      </c>
      <c r="E298" s="129">
        <f t="shared" si="58"/>
        <v>0</v>
      </c>
      <c r="F298" s="129">
        <f t="shared" si="58"/>
        <v>0</v>
      </c>
      <c r="G298" s="129">
        <f t="shared" si="58"/>
        <v>0</v>
      </c>
      <c r="H298" s="129">
        <f t="shared" si="58"/>
        <v>0</v>
      </c>
      <c r="I298" s="129">
        <f t="shared" si="58"/>
        <v>0</v>
      </c>
      <c r="J298" s="129">
        <f>SUM(J299:J303)</f>
        <v>9100</v>
      </c>
      <c r="K298" s="113"/>
      <c r="L298" s="113"/>
    </row>
    <row r="299" spans="1:12" ht="12.75">
      <c r="A299" s="139">
        <v>32112</v>
      </c>
      <c r="B299" s="112" t="s">
        <v>233</v>
      </c>
      <c r="C299" s="173">
        <f>SUM(D299:J299)</f>
        <v>3300</v>
      </c>
      <c r="D299" s="141">
        <v>0</v>
      </c>
      <c r="E299" s="141"/>
      <c r="F299" s="157"/>
      <c r="G299" s="157"/>
      <c r="H299" s="157"/>
      <c r="I299" s="157"/>
      <c r="J299" s="153">
        <v>3300</v>
      </c>
      <c r="K299" s="113"/>
      <c r="L299" s="113"/>
    </row>
    <row r="300" spans="1:12" ht="12.75">
      <c r="A300" s="139">
        <v>32114</v>
      </c>
      <c r="B300" s="112" t="s">
        <v>234</v>
      </c>
      <c r="C300" s="173">
        <f>SUM(D300:J300)</f>
        <v>2100</v>
      </c>
      <c r="D300" s="141">
        <v>0</v>
      </c>
      <c r="E300" s="141"/>
      <c r="F300" s="157"/>
      <c r="G300" s="157"/>
      <c r="H300" s="157"/>
      <c r="I300" s="157"/>
      <c r="J300" s="153">
        <v>2100</v>
      </c>
      <c r="K300" s="113"/>
      <c r="L300" s="113"/>
    </row>
    <row r="301" spans="1:12" ht="12.75">
      <c r="A301" s="139">
        <v>32115</v>
      </c>
      <c r="B301" s="112" t="s">
        <v>267</v>
      </c>
      <c r="C301" s="173">
        <f>SUM(D301:J301)</f>
        <v>3100</v>
      </c>
      <c r="D301" s="141"/>
      <c r="E301" s="141"/>
      <c r="F301" s="157"/>
      <c r="G301" s="157"/>
      <c r="H301" s="157"/>
      <c r="I301" s="157"/>
      <c r="J301" s="153">
        <v>3100</v>
      </c>
      <c r="K301" s="113"/>
      <c r="L301" s="113"/>
    </row>
    <row r="302" spans="1:12" ht="12.75">
      <c r="A302" s="139">
        <v>32116</v>
      </c>
      <c r="B302" s="112" t="s">
        <v>235</v>
      </c>
      <c r="C302" s="173">
        <f>SUM(D302:J302)</f>
        <v>500</v>
      </c>
      <c r="D302" s="141">
        <v>0</v>
      </c>
      <c r="E302" s="141"/>
      <c r="F302" s="157"/>
      <c r="G302" s="157"/>
      <c r="H302" s="157"/>
      <c r="I302" s="157"/>
      <c r="J302" s="153">
        <v>500</v>
      </c>
      <c r="K302" s="113"/>
      <c r="L302" s="113"/>
    </row>
    <row r="303" spans="1:12" ht="12.75">
      <c r="A303" s="139">
        <v>32119</v>
      </c>
      <c r="B303" s="112" t="s">
        <v>268</v>
      </c>
      <c r="C303" s="173">
        <f>SUM(D303:J303)</f>
        <v>100</v>
      </c>
      <c r="D303" s="141"/>
      <c r="E303" s="141"/>
      <c r="F303" s="157"/>
      <c r="G303" s="157"/>
      <c r="H303" s="157"/>
      <c r="I303" s="157"/>
      <c r="J303" s="153">
        <v>100</v>
      </c>
      <c r="K303" s="113"/>
      <c r="L303" s="113"/>
    </row>
    <row r="304" spans="1:12" ht="12.75">
      <c r="A304" s="108">
        <v>322</v>
      </c>
      <c r="B304" s="112" t="s">
        <v>31</v>
      </c>
      <c r="C304" s="128">
        <f>C305+C306</f>
        <v>500</v>
      </c>
      <c r="D304" s="128">
        <v>0</v>
      </c>
      <c r="E304" s="128">
        <v>0</v>
      </c>
      <c r="F304" s="128">
        <v>0</v>
      </c>
      <c r="G304" s="128">
        <v>0</v>
      </c>
      <c r="H304" s="128">
        <v>0</v>
      </c>
      <c r="I304" s="128">
        <v>0</v>
      </c>
      <c r="J304" s="178">
        <f>SUM(J305:J306)</f>
        <v>500</v>
      </c>
      <c r="K304" s="107"/>
      <c r="L304" s="107"/>
    </row>
    <row r="305" spans="1:12" ht="12.75" customHeight="1">
      <c r="A305" s="139">
        <v>32219</v>
      </c>
      <c r="B305" s="112" t="s">
        <v>206</v>
      </c>
      <c r="C305" s="153">
        <f>SUM(D305:J305)</f>
        <v>0</v>
      </c>
      <c r="D305" s="141">
        <v>0</v>
      </c>
      <c r="E305" s="141"/>
      <c r="F305" s="157"/>
      <c r="G305" s="157"/>
      <c r="H305" s="157"/>
      <c r="I305" s="157"/>
      <c r="J305" s="153"/>
      <c r="K305" s="107"/>
      <c r="L305" s="107"/>
    </row>
    <row r="306" spans="1:12" ht="12.75">
      <c r="A306" s="139">
        <v>32234</v>
      </c>
      <c r="B306" s="112" t="s">
        <v>124</v>
      </c>
      <c r="C306" s="128">
        <f>SUM(D306:J306)</f>
        <v>500</v>
      </c>
      <c r="D306" s="173">
        <v>0</v>
      </c>
      <c r="E306" s="171"/>
      <c r="F306" s="172"/>
      <c r="G306" s="172"/>
      <c r="H306" s="172"/>
      <c r="I306" s="172"/>
      <c r="J306" s="173">
        <v>500</v>
      </c>
      <c r="K306" s="113"/>
      <c r="L306" s="113"/>
    </row>
    <row r="307" spans="1:12" ht="12.75">
      <c r="A307" s="108">
        <v>323</v>
      </c>
      <c r="B307" s="112" t="s">
        <v>207</v>
      </c>
      <c r="C307" s="149">
        <f>SUM(C308:C317)</f>
        <v>37300</v>
      </c>
      <c r="D307" s="167">
        <f aca="true" t="shared" si="59" ref="D307:I307">SUM(D309:D317)</f>
        <v>0</v>
      </c>
      <c r="E307" s="167">
        <f t="shared" si="59"/>
        <v>0</v>
      </c>
      <c r="F307" s="167">
        <f t="shared" si="59"/>
        <v>0</v>
      </c>
      <c r="G307" s="167">
        <f t="shared" si="59"/>
        <v>0</v>
      </c>
      <c r="H307" s="167">
        <f t="shared" si="59"/>
        <v>0</v>
      </c>
      <c r="I307" s="167">
        <f t="shared" si="59"/>
        <v>0</v>
      </c>
      <c r="J307" s="167">
        <f>SUM(J308:J317)</f>
        <v>37300</v>
      </c>
      <c r="K307" s="107"/>
      <c r="L307" s="107"/>
    </row>
    <row r="308" spans="1:12" ht="12.75">
      <c r="A308" s="139">
        <v>32314</v>
      </c>
      <c r="B308" s="112" t="s">
        <v>154</v>
      </c>
      <c r="C308" s="153">
        <f>SUM(D308:J308)</f>
        <v>3500</v>
      </c>
      <c r="D308" s="173"/>
      <c r="E308" s="141"/>
      <c r="F308" s="157"/>
      <c r="G308" s="157"/>
      <c r="H308" s="157"/>
      <c r="I308" s="157"/>
      <c r="J308" s="173">
        <v>3500</v>
      </c>
      <c r="K308" s="107"/>
      <c r="L308" s="107"/>
    </row>
    <row r="309" spans="1:12" ht="12.75">
      <c r="A309" s="139">
        <v>32331</v>
      </c>
      <c r="B309" s="112" t="s">
        <v>177</v>
      </c>
      <c r="C309" s="153">
        <f aca="true" t="shared" si="60" ref="C309:C317">SUM(D309:J309)</f>
        <v>0</v>
      </c>
      <c r="D309" s="173">
        <v>0</v>
      </c>
      <c r="E309" s="141"/>
      <c r="F309" s="157"/>
      <c r="G309" s="157"/>
      <c r="H309" s="157"/>
      <c r="I309" s="157"/>
      <c r="J309" s="173"/>
      <c r="K309" s="107"/>
      <c r="L309" s="107"/>
    </row>
    <row r="310" spans="1:12" ht="12.75">
      <c r="A310" s="139">
        <v>32319</v>
      </c>
      <c r="B310" s="112" t="s">
        <v>130</v>
      </c>
      <c r="C310" s="153">
        <f t="shared" si="60"/>
        <v>0</v>
      </c>
      <c r="D310" s="173">
        <v>0</v>
      </c>
      <c r="E310" s="141"/>
      <c r="F310" s="157"/>
      <c r="G310" s="157"/>
      <c r="H310" s="157"/>
      <c r="I310" s="157"/>
      <c r="J310" s="173"/>
      <c r="K310" s="107"/>
      <c r="L310" s="107"/>
    </row>
    <row r="311" spans="1:12" ht="12.75">
      <c r="A311" s="139">
        <v>32353</v>
      </c>
      <c r="B311" s="112" t="s">
        <v>236</v>
      </c>
      <c r="C311" s="153">
        <f t="shared" si="60"/>
        <v>0</v>
      </c>
      <c r="D311" s="176">
        <v>0</v>
      </c>
      <c r="E311" s="177"/>
      <c r="F311" s="175"/>
      <c r="G311" s="175"/>
      <c r="H311" s="175"/>
      <c r="I311" s="175"/>
      <c r="J311" s="173"/>
      <c r="K311" s="107"/>
      <c r="L311" s="107"/>
    </row>
    <row r="312" spans="1:12" ht="12.75">
      <c r="A312" s="139">
        <v>32369</v>
      </c>
      <c r="B312" s="112" t="s">
        <v>269</v>
      </c>
      <c r="C312" s="153">
        <f t="shared" si="60"/>
        <v>1200</v>
      </c>
      <c r="D312" s="176"/>
      <c r="E312" s="177"/>
      <c r="F312" s="175"/>
      <c r="G312" s="175"/>
      <c r="H312" s="175"/>
      <c r="I312" s="175"/>
      <c r="J312" s="173">
        <v>1200</v>
      </c>
      <c r="K312" s="107"/>
      <c r="L312" s="107"/>
    </row>
    <row r="313" spans="1:12" ht="12.75">
      <c r="A313" s="125" t="s">
        <v>186</v>
      </c>
      <c r="B313" s="112" t="s">
        <v>187</v>
      </c>
      <c r="C313" s="173">
        <f t="shared" si="60"/>
        <v>1100</v>
      </c>
      <c r="D313" s="132">
        <v>0</v>
      </c>
      <c r="E313" s="174"/>
      <c r="F313" s="175"/>
      <c r="G313" s="175"/>
      <c r="H313" s="175"/>
      <c r="I313" s="175"/>
      <c r="J313" s="155">
        <v>1100</v>
      </c>
      <c r="K313" s="107"/>
      <c r="L313" s="107"/>
    </row>
    <row r="314" spans="1:12" ht="12.75">
      <c r="A314" s="125" t="s">
        <v>92</v>
      </c>
      <c r="B314" s="112" t="s">
        <v>137</v>
      </c>
      <c r="C314" s="173">
        <f t="shared" si="60"/>
        <v>700</v>
      </c>
      <c r="D314" s="122">
        <v>0</v>
      </c>
      <c r="E314" s="154"/>
      <c r="F314" s="157"/>
      <c r="G314" s="157"/>
      <c r="H314" s="157"/>
      <c r="I314" s="157"/>
      <c r="J314" s="173">
        <v>700</v>
      </c>
      <c r="K314" s="113"/>
      <c r="L314" s="113"/>
    </row>
    <row r="315" spans="1:12" ht="12.75">
      <c r="A315" s="125" t="s">
        <v>93</v>
      </c>
      <c r="B315" s="112" t="s">
        <v>138</v>
      </c>
      <c r="C315" s="173">
        <f t="shared" si="60"/>
        <v>30800</v>
      </c>
      <c r="D315" s="123">
        <v>0</v>
      </c>
      <c r="E315" s="155"/>
      <c r="F315" s="157"/>
      <c r="G315" s="157"/>
      <c r="H315" s="157"/>
      <c r="I315" s="157"/>
      <c r="J315" s="153">
        <v>30800</v>
      </c>
      <c r="K315" s="113"/>
      <c r="L315" s="113"/>
    </row>
    <row r="316" spans="1:12" ht="12.75">
      <c r="A316" s="125" t="s">
        <v>188</v>
      </c>
      <c r="B316" s="112" t="s">
        <v>237</v>
      </c>
      <c r="C316" s="173">
        <f t="shared" si="60"/>
        <v>0</v>
      </c>
      <c r="D316" s="123">
        <v>0</v>
      </c>
      <c r="E316" s="155"/>
      <c r="F316" s="157"/>
      <c r="G316" s="157"/>
      <c r="H316" s="157"/>
      <c r="I316" s="157"/>
      <c r="J316" s="153"/>
      <c r="K316" s="113"/>
      <c r="L316" s="113"/>
    </row>
    <row r="317" spans="1:12" ht="12.75">
      <c r="A317" s="125" t="s">
        <v>174</v>
      </c>
      <c r="B317" s="112" t="s">
        <v>175</v>
      </c>
      <c r="C317" s="173">
        <f t="shared" si="60"/>
        <v>0</v>
      </c>
      <c r="D317" s="123">
        <v>0</v>
      </c>
      <c r="E317" s="155"/>
      <c r="F317" s="157"/>
      <c r="G317" s="157"/>
      <c r="H317" s="157"/>
      <c r="I317" s="157"/>
      <c r="J317" s="153"/>
      <c r="K317" s="113"/>
      <c r="L317" s="113"/>
    </row>
    <row r="318" spans="1:12" ht="12.75">
      <c r="A318" s="140">
        <v>324</v>
      </c>
      <c r="B318" s="112" t="s">
        <v>208</v>
      </c>
      <c r="C318" s="127">
        <f>SUM(C319:C319)</f>
        <v>6400</v>
      </c>
      <c r="D318" s="127">
        <f aca="true" t="shared" si="61" ref="D318:I318">SUM(D319)</f>
        <v>0</v>
      </c>
      <c r="E318" s="127">
        <f t="shared" si="61"/>
        <v>0</v>
      </c>
      <c r="F318" s="127">
        <f t="shared" si="61"/>
        <v>0</v>
      </c>
      <c r="G318" s="127">
        <f t="shared" si="61"/>
        <v>0</v>
      </c>
      <c r="H318" s="127">
        <f t="shared" si="61"/>
        <v>0</v>
      </c>
      <c r="I318" s="127">
        <f t="shared" si="61"/>
        <v>0</v>
      </c>
      <c r="J318" s="149">
        <f>SUM(J319:J319)</f>
        <v>6400</v>
      </c>
      <c r="K318" s="107"/>
      <c r="L318" s="107"/>
    </row>
    <row r="319" spans="1:12" ht="12.75">
      <c r="A319" s="118" t="s">
        <v>96</v>
      </c>
      <c r="B319" s="112" t="s">
        <v>141</v>
      </c>
      <c r="C319" s="173">
        <f>SUM(D319:J319)</f>
        <v>6400</v>
      </c>
      <c r="D319" s="120">
        <v>0</v>
      </c>
      <c r="E319" s="144"/>
      <c r="F319" s="157"/>
      <c r="G319" s="157"/>
      <c r="H319" s="157"/>
      <c r="I319" s="157"/>
      <c r="J319" s="120">
        <v>6400</v>
      </c>
      <c r="K319" s="107"/>
      <c r="L319" s="107"/>
    </row>
    <row r="320" spans="1:12" ht="12.75">
      <c r="A320" s="108">
        <v>329</v>
      </c>
      <c r="B320" s="112" t="s">
        <v>33</v>
      </c>
      <c r="C320" s="127">
        <f aca="true" t="shared" si="62" ref="C320:J320">SUM(C321)</f>
        <v>0</v>
      </c>
      <c r="D320" s="127">
        <f t="shared" si="62"/>
        <v>0</v>
      </c>
      <c r="E320" s="127">
        <f t="shared" si="62"/>
        <v>0</v>
      </c>
      <c r="F320" s="127">
        <f t="shared" si="62"/>
        <v>0</v>
      </c>
      <c r="G320" s="127">
        <f t="shared" si="62"/>
        <v>0</v>
      </c>
      <c r="H320" s="127">
        <f t="shared" si="62"/>
        <v>0</v>
      </c>
      <c r="I320" s="127">
        <f t="shared" si="62"/>
        <v>0</v>
      </c>
      <c r="J320" s="179">
        <f t="shared" si="62"/>
        <v>0</v>
      </c>
      <c r="K320" s="107"/>
      <c r="L320" s="107"/>
    </row>
    <row r="321" spans="1:12" ht="12.75">
      <c r="A321" s="118" t="s">
        <v>100</v>
      </c>
      <c r="B321" s="112" t="s">
        <v>145</v>
      </c>
      <c r="C321" s="173">
        <f>SUM(D321:J321)</f>
        <v>0</v>
      </c>
      <c r="D321" s="120">
        <v>0</v>
      </c>
      <c r="E321" s="142"/>
      <c r="F321" s="157"/>
      <c r="G321" s="157"/>
      <c r="H321" s="157"/>
      <c r="I321" s="157"/>
      <c r="J321" s="160"/>
      <c r="K321" s="107"/>
      <c r="L321" s="107"/>
    </row>
    <row r="322" spans="1:12" ht="12.75">
      <c r="A322" s="92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2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2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2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2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2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2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2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2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2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2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2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2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2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2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2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2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2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2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2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2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2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2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2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2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2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2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2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2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2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2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2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2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2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2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2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2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2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2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2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2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2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2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2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2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2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2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2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2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2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2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2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2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2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2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2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2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2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2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2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2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2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2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2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2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2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2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2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2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2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2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2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2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2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2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2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2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2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2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2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2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2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2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2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2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2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2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2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2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2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2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2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2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2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2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2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2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2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92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92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92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92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92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92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92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92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92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92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92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92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92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92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92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92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92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92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92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92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92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92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92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92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92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92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92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92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92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92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92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92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92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>
      <c r="A453" s="92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>
      <c r="A454" s="92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>
      <c r="A455" s="92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>
      <c r="A456" s="92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>
      <c r="A457" s="92"/>
      <c r="B457" s="15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92"/>
      <c r="B458" s="15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>
      <c r="A459" s="92"/>
      <c r="B459" s="15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92"/>
      <c r="B460" s="15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>
      <c r="A461" s="92"/>
      <c r="B461" s="15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>
      <c r="A462" s="92"/>
      <c r="B462" s="15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>
      <c r="A463" s="92"/>
      <c r="B463" s="15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>
      <c r="A464" s="92"/>
      <c r="B464" s="15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>
      <c r="A465" s="92"/>
      <c r="B465" s="15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>
      <c r="A466" s="92"/>
      <c r="B466" s="15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>
      <c r="A467" s="92"/>
      <c r="B467" s="15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>
      <c r="A468" s="92"/>
      <c r="B468" s="15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>
      <c r="A469" s="92"/>
      <c r="B469" s="15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2.75">
      <c r="A470" s="92"/>
      <c r="B470" s="15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2.75">
      <c r="A471" s="92"/>
      <c r="B471" s="15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2.75">
      <c r="A472" s="92"/>
      <c r="B472" s="15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2.75">
      <c r="A473" s="92"/>
      <c r="B473" s="15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2.75">
      <c r="A474" s="92"/>
      <c r="B474" s="15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2.75">
      <c r="A475" s="92"/>
      <c r="B475" s="15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2.75">
      <c r="A476" s="92"/>
      <c r="B476" s="15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2.75">
      <c r="A477" s="92"/>
      <c r="B477" s="15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2.75">
      <c r="A478" s="92"/>
      <c r="B478" s="15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2.75">
      <c r="A479" s="92"/>
      <c r="B479" s="15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2.75">
      <c r="A480" s="92"/>
      <c r="B480" s="15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2.75">
      <c r="A481" s="92"/>
      <c r="B481" s="15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2.75">
      <c r="A482" s="92"/>
      <c r="B482" s="15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2.75">
      <c r="A483" s="92"/>
      <c r="B483" s="15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2.75">
      <c r="A484" s="92"/>
      <c r="B484" s="15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2.75">
      <c r="A485" s="92"/>
      <c r="B485" s="15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2.75">
      <c r="A486" s="92"/>
      <c r="B486" s="15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2.75">
      <c r="A487" s="92"/>
      <c r="B487" s="15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2.75">
      <c r="A488" s="92"/>
      <c r="B488" s="15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2.75">
      <c r="A489" s="92"/>
      <c r="B489" s="15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2.75">
      <c r="A490" s="92"/>
      <c r="B490" s="15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2.75">
      <c r="A491" s="92"/>
      <c r="B491" s="15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2.75">
      <c r="A492" s="92"/>
      <c r="B492" s="15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2.75">
      <c r="A493" s="92"/>
      <c r="B493" s="15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2.75">
      <c r="A494" s="92"/>
      <c r="B494" s="15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2.75">
      <c r="A495" s="92"/>
      <c r="B495" s="15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2.75">
      <c r="A496" s="92"/>
      <c r="B496" s="15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2.75">
      <c r="A497" s="92"/>
      <c r="B497" s="15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2.75">
      <c r="A498" s="92"/>
      <c r="B498" s="15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2.75">
      <c r="A499" s="92"/>
      <c r="B499" s="15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2.75">
      <c r="A500" s="92"/>
      <c r="B500" s="15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2.75">
      <c r="A501" s="92"/>
      <c r="B501" s="15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2.75">
      <c r="A502" s="92"/>
      <c r="B502" s="15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2.75">
      <c r="A503" s="92"/>
      <c r="B503" s="15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2.75">
      <c r="A504" s="92"/>
      <c r="B504" s="15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2.75">
      <c r="A505" s="92"/>
      <c r="B505" s="15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2.75">
      <c r="A506" s="92"/>
      <c r="B506" s="15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2.75">
      <c r="A507" s="92"/>
      <c r="B507" s="15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2.75">
      <c r="A508" s="92"/>
      <c r="B508" s="15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2.75">
      <c r="A509" s="92"/>
      <c r="B509" s="15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2.75">
      <c r="A510" s="92"/>
      <c r="B510" s="15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2.75">
      <c r="A511" s="92"/>
      <c r="B511" s="15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2.75">
      <c r="A512" s="92"/>
      <c r="B512" s="15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2.75">
      <c r="A513" s="92"/>
      <c r="B513" s="15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2.75">
      <c r="A514" s="92"/>
      <c r="B514" s="15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2.75">
      <c r="A515" s="92"/>
      <c r="B515" s="15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0" ht="12.75">
      <c r="A516" s="92"/>
      <c r="B516" s="15"/>
      <c r="C516" s="10"/>
      <c r="D516" s="10"/>
      <c r="E516" s="10"/>
      <c r="F516" s="10"/>
      <c r="G516" s="10"/>
      <c r="H516" s="10"/>
      <c r="I516" s="10"/>
      <c r="J516" s="10"/>
    </row>
    <row r="517" spans="1:10" ht="12.75">
      <c r="A517" s="92"/>
      <c r="B517" s="15"/>
      <c r="C517" s="10"/>
      <c r="D517" s="10"/>
      <c r="E517" s="10"/>
      <c r="F517" s="10"/>
      <c r="G517" s="10"/>
      <c r="H517" s="10"/>
      <c r="I517" s="10"/>
      <c r="J517" s="10"/>
    </row>
    <row r="518" spans="1:10" ht="12.75">
      <c r="A518" s="92"/>
      <c r="B518" s="15"/>
      <c r="C518" s="10"/>
      <c r="D518" s="10"/>
      <c r="E518" s="10"/>
      <c r="F518" s="10"/>
      <c r="G518" s="10"/>
      <c r="H518" s="10"/>
      <c r="I518" s="10"/>
      <c r="J518" s="10"/>
    </row>
    <row r="519" spans="1:10" ht="12.75">
      <c r="A519" s="92"/>
      <c r="B519" s="15"/>
      <c r="C519" s="10"/>
      <c r="D519" s="10"/>
      <c r="E519" s="10"/>
      <c r="F519" s="10"/>
      <c r="G519" s="10"/>
      <c r="H519" s="10"/>
      <c r="I519" s="10"/>
      <c r="J519" s="10"/>
    </row>
    <row r="520" spans="1:10" ht="12.75">
      <c r="A520" s="92"/>
      <c r="B520" s="15"/>
      <c r="C520" s="10"/>
      <c r="D520" s="10"/>
      <c r="E520" s="10"/>
      <c r="F520" s="10"/>
      <c r="G520" s="10"/>
      <c r="H520" s="10"/>
      <c r="I520" s="10"/>
      <c r="J520" s="10"/>
    </row>
    <row r="521" spans="1:10" ht="12.75">
      <c r="A521" s="92"/>
      <c r="B521" s="15"/>
      <c r="C521" s="10"/>
      <c r="D521" s="10"/>
      <c r="E521" s="10"/>
      <c r="F521" s="10"/>
      <c r="G521" s="10"/>
      <c r="H521" s="10"/>
      <c r="I521" s="10"/>
      <c r="J521" s="10"/>
    </row>
    <row r="522" spans="1:10" ht="12.75">
      <c r="A522" s="92"/>
      <c r="B522" s="15"/>
      <c r="C522" s="10"/>
      <c r="D522" s="10"/>
      <c r="E522" s="10"/>
      <c r="F522" s="10"/>
      <c r="G522" s="10"/>
      <c r="H522" s="10"/>
      <c r="I522" s="10"/>
      <c r="J522" s="10"/>
    </row>
    <row r="523" spans="1:10" ht="12.75">
      <c r="A523" s="92"/>
      <c r="B523" s="15"/>
      <c r="C523" s="10"/>
      <c r="D523" s="10"/>
      <c r="E523" s="10"/>
      <c r="F523" s="10"/>
      <c r="G523" s="10"/>
      <c r="H523" s="10"/>
      <c r="I523" s="10"/>
      <c r="J523" s="10"/>
    </row>
    <row r="524" spans="1:10" ht="12.75">
      <c r="A524" s="92"/>
      <c r="B524" s="15"/>
      <c r="C524" s="10"/>
      <c r="D524" s="10"/>
      <c r="E524" s="10"/>
      <c r="F524" s="10"/>
      <c r="G524" s="10"/>
      <c r="H524" s="10"/>
      <c r="I524" s="10"/>
      <c r="J524" s="10"/>
    </row>
    <row r="525" spans="1:10" ht="12.75">
      <c r="A525" s="92"/>
      <c r="B525" s="15"/>
      <c r="C525" s="10"/>
      <c r="D525" s="10"/>
      <c r="E525" s="10"/>
      <c r="F525" s="10"/>
      <c r="G525" s="10"/>
      <c r="H525" s="10"/>
      <c r="I525" s="10"/>
      <c r="J525" s="10"/>
    </row>
    <row r="526" spans="1:10" ht="12.75">
      <c r="A526" s="92"/>
      <c r="B526" s="15"/>
      <c r="C526" s="10"/>
      <c r="D526" s="10"/>
      <c r="E526" s="10"/>
      <c r="F526" s="10"/>
      <c r="G526" s="10"/>
      <c r="H526" s="10"/>
      <c r="I526" s="10"/>
      <c r="J526" s="10"/>
    </row>
    <row r="527" spans="1:10" ht="12.75">
      <c r="A527" s="92"/>
      <c r="B527" s="15"/>
      <c r="C527" s="10"/>
      <c r="D527" s="10"/>
      <c r="E527" s="10"/>
      <c r="F527" s="10"/>
      <c r="G527" s="10"/>
      <c r="H527" s="10"/>
      <c r="I527" s="10"/>
      <c r="J527" s="10"/>
    </row>
    <row r="528" spans="1:10" ht="12.75">
      <c r="A528" s="92"/>
      <c r="B528" s="15"/>
      <c r="C528" s="10"/>
      <c r="D528" s="10"/>
      <c r="E528" s="10"/>
      <c r="F528" s="10"/>
      <c r="G528" s="10"/>
      <c r="H528" s="10"/>
      <c r="I528" s="10"/>
      <c r="J528" s="10"/>
    </row>
    <row r="529" spans="1:10" ht="12.75">
      <c r="A529" s="92"/>
      <c r="B529" s="15"/>
      <c r="C529" s="10"/>
      <c r="D529" s="10"/>
      <c r="E529" s="10"/>
      <c r="F529" s="10"/>
      <c r="G529" s="10"/>
      <c r="H529" s="10"/>
      <c r="I529" s="10"/>
      <c r="J529" s="10"/>
    </row>
    <row r="530" spans="1:10" ht="12.75">
      <c r="A530" s="92"/>
      <c r="B530" s="15"/>
      <c r="C530" s="10"/>
      <c r="D530" s="10"/>
      <c r="E530" s="10"/>
      <c r="F530" s="10"/>
      <c r="G530" s="10"/>
      <c r="H530" s="10"/>
      <c r="I530" s="10"/>
      <c r="J530" s="10"/>
    </row>
    <row r="531" spans="1:10" ht="12.75">
      <c r="A531" s="92"/>
      <c r="B531" s="15"/>
      <c r="C531" s="10"/>
      <c r="D531" s="10"/>
      <c r="E531" s="10"/>
      <c r="F531" s="10"/>
      <c r="G531" s="10"/>
      <c r="H531" s="10"/>
      <c r="I531" s="10"/>
      <c r="J531" s="10"/>
    </row>
    <row r="532" spans="1:10" ht="12.75">
      <c r="A532" s="92"/>
      <c r="B532" s="15"/>
      <c r="C532" s="10"/>
      <c r="D532" s="10"/>
      <c r="E532" s="10"/>
      <c r="F532" s="10"/>
      <c r="G532" s="10"/>
      <c r="H532" s="10"/>
      <c r="I532" s="10"/>
      <c r="J532" s="10"/>
    </row>
    <row r="533" spans="1:10" ht="12.75">
      <c r="A533" s="92"/>
      <c r="B533" s="15"/>
      <c r="C533" s="10"/>
      <c r="D533" s="10"/>
      <c r="E533" s="10"/>
      <c r="F533" s="10"/>
      <c r="G533" s="10"/>
      <c r="H533" s="10"/>
      <c r="I533" s="10"/>
      <c r="J533" s="10"/>
    </row>
    <row r="534" spans="1:10" ht="12.75">
      <c r="A534" s="92"/>
      <c r="B534" s="15"/>
      <c r="C534" s="10"/>
      <c r="D534" s="10"/>
      <c r="E534" s="10"/>
      <c r="F534" s="10"/>
      <c r="G534" s="10"/>
      <c r="H534" s="10"/>
      <c r="I534" s="10"/>
      <c r="J534" s="10"/>
    </row>
    <row r="535" spans="1:10" ht="12.75">
      <c r="A535" s="92"/>
      <c r="B535" s="15"/>
      <c r="C535" s="10"/>
      <c r="D535" s="10"/>
      <c r="E535" s="10"/>
      <c r="F535" s="10"/>
      <c r="G535" s="10"/>
      <c r="H535" s="10"/>
      <c r="I535" s="10"/>
      <c r="J535" s="10"/>
    </row>
    <row r="536" spans="1:10" ht="12.75">
      <c r="A536" s="92"/>
      <c r="B536" s="15"/>
      <c r="C536" s="10"/>
      <c r="D536" s="10"/>
      <c r="E536" s="10"/>
      <c r="F536" s="10"/>
      <c r="G536" s="10"/>
      <c r="H536" s="10"/>
      <c r="I536" s="10"/>
      <c r="J536" s="10"/>
    </row>
    <row r="537" spans="1:10" ht="12.75">
      <c r="A537" s="92"/>
      <c r="B537" s="15"/>
      <c r="C537" s="10"/>
      <c r="D537" s="10"/>
      <c r="E537" s="10"/>
      <c r="F537" s="10"/>
      <c r="G537" s="10"/>
      <c r="H537" s="10"/>
      <c r="I537" s="10"/>
      <c r="J537" s="10"/>
    </row>
    <row r="538" spans="1:10" ht="12.75">
      <c r="A538" s="92"/>
      <c r="B538" s="15"/>
      <c r="C538" s="10"/>
      <c r="D538" s="10"/>
      <c r="E538" s="10"/>
      <c r="F538" s="10"/>
      <c r="G538" s="10"/>
      <c r="H538" s="10"/>
      <c r="I538" s="10"/>
      <c r="J538" s="10"/>
    </row>
    <row r="539" spans="1:10" ht="12.75">
      <c r="A539" s="92"/>
      <c r="B539" s="15"/>
      <c r="C539" s="10"/>
      <c r="D539" s="10"/>
      <c r="E539" s="10"/>
      <c r="F539" s="10"/>
      <c r="G539" s="10"/>
      <c r="H539" s="10"/>
      <c r="I539" s="10"/>
      <c r="J539" s="10"/>
    </row>
    <row r="540" spans="1:10" ht="12.75">
      <c r="A540" s="92"/>
      <c r="B540" s="15"/>
      <c r="C540" s="10"/>
      <c r="D540" s="10"/>
      <c r="E540" s="10"/>
      <c r="F540" s="10"/>
      <c r="G540" s="10"/>
      <c r="H540" s="10"/>
      <c r="I540" s="10"/>
      <c r="J540" s="10"/>
    </row>
    <row r="541" spans="1:10" ht="12.75">
      <c r="A541" s="92"/>
      <c r="B541" s="15"/>
      <c r="C541" s="10"/>
      <c r="D541" s="10"/>
      <c r="E541" s="10"/>
      <c r="F541" s="10"/>
      <c r="G541" s="10"/>
      <c r="H541" s="10"/>
      <c r="I541" s="10"/>
      <c r="J541" s="10"/>
    </row>
    <row r="542" spans="1:10" ht="12.75">
      <c r="A542" s="92"/>
      <c r="B542" s="15"/>
      <c r="C542" s="10"/>
      <c r="D542" s="10"/>
      <c r="E542" s="10"/>
      <c r="F542" s="10"/>
      <c r="G542" s="10"/>
      <c r="H542" s="10"/>
      <c r="I542" s="10"/>
      <c r="J542" s="10"/>
    </row>
    <row r="543" spans="1:10" ht="12.75">
      <c r="A543" s="92"/>
      <c r="B543" s="15"/>
      <c r="C543" s="10"/>
      <c r="D543" s="10"/>
      <c r="E543" s="10"/>
      <c r="F543" s="10"/>
      <c r="G543" s="10"/>
      <c r="H543" s="10"/>
      <c r="I543" s="10"/>
      <c r="J543" s="10"/>
    </row>
    <row r="544" spans="1:10" ht="12.75">
      <c r="A544" s="92"/>
      <c r="B544" s="15"/>
      <c r="C544" s="10"/>
      <c r="D544" s="10"/>
      <c r="E544" s="10"/>
      <c r="F544" s="10"/>
      <c r="G544" s="10"/>
      <c r="H544" s="10"/>
      <c r="I544" s="10"/>
      <c r="J544" s="10"/>
    </row>
    <row r="545" spans="1:10" ht="12.75">
      <c r="A545" s="92"/>
      <c r="B545" s="15"/>
      <c r="C545" s="10"/>
      <c r="D545" s="10"/>
      <c r="E545" s="10"/>
      <c r="F545" s="10"/>
      <c r="G545" s="10"/>
      <c r="H545" s="10"/>
      <c r="I545" s="10"/>
      <c r="J545" s="10"/>
    </row>
    <row r="546" spans="1:10" ht="12.75">
      <c r="A546" s="92"/>
      <c r="B546" s="15"/>
      <c r="C546" s="10"/>
      <c r="D546" s="10"/>
      <c r="E546" s="10"/>
      <c r="F546" s="10"/>
      <c r="G546" s="10"/>
      <c r="H546" s="10"/>
      <c r="I546" s="10"/>
      <c r="J546" s="10"/>
    </row>
    <row r="547" spans="1:10" ht="12.75">
      <c r="A547" s="92"/>
      <c r="B547" s="15"/>
      <c r="C547" s="10"/>
      <c r="D547" s="10"/>
      <c r="E547" s="10"/>
      <c r="F547" s="10"/>
      <c r="G547" s="10"/>
      <c r="H547" s="10"/>
      <c r="I547" s="10"/>
      <c r="J547" s="10"/>
    </row>
    <row r="548" spans="1:10" ht="12.75">
      <c r="A548" s="92"/>
      <c r="B548" s="15"/>
      <c r="C548" s="10"/>
      <c r="D548" s="10"/>
      <c r="E548" s="10"/>
      <c r="F548" s="10"/>
      <c r="G548" s="10"/>
      <c r="H548" s="10"/>
      <c r="I548" s="10"/>
      <c r="J548" s="10"/>
    </row>
    <row r="549" spans="1:10" ht="12.75">
      <c r="A549" s="92"/>
      <c r="B549" s="15"/>
      <c r="C549" s="10"/>
      <c r="D549" s="10"/>
      <c r="E549" s="10"/>
      <c r="F549" s="10"/>
      <c r="G549" s="10"/>
      <c r="H549" s="10"/>
      <c r="I549" s="10"/>
      <c r="J549" s="10"/>
    </row>
    <row r="550" spans="1:10" ht="12.75">
      <c r="A550" s="92"/>
      <c r="B550" s="15"/>
      <c r="C550" s="10"/>
      <c r="D550" s="10"/>
      <c r="E550" s="10"/>
      <c r="F550" s="10"/>
      <c r="G550" s="10"/>
      <c r="H550" s="10"/>
      <c r="I550" s="10"/>
      <c r="J550" s="10"/>
    </row>
    <row r="551" spans="1:10" ht="12.75">
      <c r="A551" s="92"/>
      <c r="B551" s="15"/>
      <c r="C551" s="10"/>
      <c r="D551" s="10"/>
      <c r="E551" s="10"/>
      <c r="F551" s="10"/>
      <c r="G551" s="10"/>
      <c r="H551" s="10"/>
      <c r="I551" s="10"/>
      <c r="J551" s="10"/>
    </row>
    <row r="552" spans="1:10" ht="12.75">
      <c r="A552" s="92"/>
      <c r="B552" s="15"/>
      <c r="C552" s="10"/>
      <c r="D552" s="10"/>
      <c r="E552" s="10"/>
      <c r="F552" s="10"/>
      <c r="G552" s="10"/>
      <c r="H552" s="10"/>
      <c r="I552" s="10"/>
      <c r="J552" s="10"/>
    </row>
    <row r="553" spans="1:10" ht="12.75">
      <c r="A553" s="92"/>
      <c r="B553" s="15"/>
      <c r="C553" s="10"/>
      <c r="D553" s="10"/>
      <c r="E553" s="10"/>
      <c r="F553" s="10"/>
      <c r="G553" s="10"/>
      <c r="H553" s="10"/>
      <c r="I553" s="10"/>
      <c r="J553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mirak</cp:lastModifiedBy>
  <cp:lastPrinted>2021-11-08T08:37:57Z</cp:lastPrinted>
  <dcterms:created xsi:type="dcterms:W3CDTF">2013-09-11T11:00:21Z</dcterms:created>
  <dcterms:modified xsi:type="dcterms:W3CDTF">2021-12-17T09:25:22Z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